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.1 - Ostatní náklady - S..." sheetId="2" r:id="rId2"/>
    <sheet name="1.2 - Ostatní náklady - S..." sheetId="3" r:id="rId3"/>
    <sheet name="2020024101.1-1 - Soupis p..." sheetId="4" r:id="rId4"/>
    <sheet name="2020024101.1-2 - VRN - Ve..." sheetId="5" r:id="rId5"/>
    <sheet name="2020024101.2-1 - Soupis p..." sheetId="6" r:id="rId6"/>
    <sheet name="2020024101.2-2 - VRN - Ve..." sheetId="7" r:id="rId7"/>
    <sheet name="SO 401.1.1 - Technologie ..." sheetId="8" r:id="rId8"/>
    <sheet name="SO 401.1.2 - Montážní prá..." sheetId="9" r:id="rId9"/>
    <sheet name="SO 401.1.4 - Stavebně mon..." sheetId="10" r:id="rId10"/>
    <sheet name="SO 401.2.1 - Technologie ..." sheetId="11" r:id="rId11"/>
    <sheet name="SO 401.2.2 - Montážní prá..." sheetId="12" r:id="rId12"/>
    <sheet name="SO 401.2.3 - Demontáže - ..." sheetId="13" r:id="rId13"/>
    <sheet name="SO 401.2.4 - Stavebně mon..." sheetId="14" r:id="rId14"/>
    <sheet name="Seznam figur" sheetId="15" r:id="rId15"/>
  </sheets>
  <definedNames>
    <definedName name="_xlnm.Print_Area" localSheetId="0">'Rekapitulace stavby'!$D$4:$AO$76,'Rekapitulace stavby'!$C$82:$AQ$112</definedName>
    <definedName name="_xlnm.Print_Titles" localSheetId="0">'Rekapitulace stavby'!$92:$92</definedName>
    <definedName name="_xlnm._FilterDatabase" localSheetId="1" hidden="1">'1.1 - Ostatní náklady - S...'!$C$121:$K$146</definedName>
    <definedName name="_xlnm.Print_Area" localSheetId="1">'1.1 - Ostatní náklady - S...'!$C$4:$J$75,'1.1 - Ostatní náklady - S...'!$C$109:$K$146</definedName>
    <definedName name="_xlnm.Print_Titles" localSheetId="1">'1.1 - Ostatní náklady - S...'!$121:$121</definedName>
    <definedName name="_xlnm._FilterDatabase" localSheetId="2" hidden="1">'1.2 - Ostatní náklady - S...'!$C$120:$K$144</definedName>
    <definedName name="_xlnm.Print_Area" localSheetId="2">'1.2 - Ostatní náklady - S...'!$C$4:$J$75,'1.2 - Ostatní náklady - S...'!$C$108:$K$144</definedName>
    <definedName name="_xlnm.Print_Titles" localSheetId="2">'1.2 - Ostatní náklady - S...'!$120:$120</definedName>
    <definedName name="_xlnm._FilterDatabase" localSheetId="3" hidden="1">'2020024101.1-1 - Soupis p...'!$C$121:$K$155</definedName>
    <definedName name="_xlnm.Print_Area" localSheetId="3">'2020024101.1-1 - Soupis p...'!$C$4:$J$75,'2020024101.1-1 - Soupis p...'!$C$107:$K$155</definedName>
    <definedName name="_xlnm.Print_Titles" localSheetId="3">'2020024101.1-1 - Soupis p...'!$121:$121</definedName>
    <definedName name="_xlnm._FilterDatabase" localSheetId="4" hidden="1">'2020024101.1-2 - VRN - Ve...'!$C$119:$K$134</definedName>
    <definedName name="_xlnm.Print_Area" localSheetId="4">'2020024101.1-2 - VRN - Ve...'!$C$4:$J$75,'2020024101.1-2 - VRN - Ve...'!$C$105:$K$134</definedName>
    <definedName name="_xlnm.Print_Titles" localSheetId="4">'2020024101.1-2 - VRN - Ve...'!$119:$119</definedName>
    <definedName name="_xlnm._FilterDatabase" localSheetId="5" hidden="1">'2020024101.2-1 - Soupis p...'!$C$121:$K$203</definedName>
    <definedName name="_xlnm.Print_Area" localSheetId="5">'2020024101.2-1 - Soupis p...'!$C$4:$J$75,'2020024101.2-1 - Soupis p...'!$C$107:$K$203</definedName>
    <definedName name="_xlnm.Print_Titles" localSheetId="5">'2020024101.2-1 - Soupis p...'!$121:$121</definedName>
    <definedName name="_xlnm._FilterDatabase" localSheetId="6" hidden="1">'2020024101.2-2 - VRN - Ve...'!$C$119:$K$153</definedName>
    <definedName name="_xlnm.Print_Area" localSheetId="6">'2020024101.2-2 - VRN - Ve...'!$C$4:$J$75,'2020024101.2-2 - VRN - Ve...'!$C$105:$K$153</definedName>
    <definedName name="_xlnm.Print_Titles" localSheetId="6">'2020024101.2-2 - VRN - Ve...'!$119:$119</definedName>
    <definedName name="_xlnm._FilterDatabase" localSheetId="7" hidden="1">'SO 401.1.1 - Technologie ...'!$C$121:$K$166</definedName>
    <definedName name="_xlnm.Print_Area" localSheetId="7">'SO 401.1.1 - Technologie ...'!$C$4:$J$75,'SO 401.1.1 - Technologie ...'!$C$107:$K$166</definedName>
    <definedName name="_xlnm.Print_Titles" localSheetId="7">'SO 401.1.1 - Technologie ...'!$121:$121</definedName>
    <definedName name="_xlnm._FilterDatabase" localSheetId="8" hidden="1">'SO 401.1.2 - Montážní prá...'!$C$122:$K$161</definedName>
    <definedName name="_xlnm.Print_Area" localSheetId="8">'SO 401.1.2 - Montážní prá...'!$C$4:$J$75,'SO 401.1.2 - Montážní prá...'!$C$108:$K$161</definedName>
    <definedName name="_xlnm.Print_Titles" localSheetId="8">'SO 401.1.2 - Montážní prá...'!$122:$122</definedName>
    <definedName name="_xlnm._FilterDatabase" localSheetId="9" hidden="1">'SO 401.1.4 - Stavebně mon...'!$C$127:$K$185</definedName>
    <definedName name="_xlnm.Print_Area" localSheetId="9">'SO 401.1.4 - Stavebně mon...'!$C$4:$J$75,'SO 401.1.4 - Stavebně mon...'!$C$113:$K$185</definedName>
    <definedName name="_xlnm.Print_Titles" localSheetId="9">'SO 401.1.4 - Stavebně mon...'!$127:$127</definedName>
    <definedName name="_xlnm._FilterDatabase" localSheetId="10" hidden="1">'SO 401.2.1 - Technologie ...'!$C$121:$K$185</definedName>
    <definedName name="_xlnm.Print_Area" localSheetId="10">'SO 401.2.1 - Technologie ...'!$C$4:$J$75,'SO 401.2.1 - Technologie ...'!$C$107:$K$185</definedName>
    <definedName name="_xlnm.Print_Titles" localSheetId="10">'SO 401.2.1 - Technologie ...'!$121:$121</definedName>
    <definedName name="_xlnm._FilterDatabase" localSheetId="11" hidden="1">'SO 401.2.2 - Montážní prá...'!$C$122:$K$172</definedName>
    <definedName name="_xlnm.Print_Area" localSheetId="11">'SO 401.2.2 - Montážní prá...'!$C$4:$J$75,'SO 401.2.2 - Montážní prá...'!$C$108:$K$172</definedName>
    <definedName name="_xlnm.Print_Titles" localSheetId="11">'SO 401.2.2 - Montážní prá...'!$122:$122</definedName>
    <definedName name="_xlnm._FilterDatabase" localSheetId="12" hidden="1">'SO 401.2.3 - Demontáže - ...'!$C$120:$K$135</definedName>
    <definedName name="_xlnm.Print_Area" localSheetId="12">'SO 401.2.3 - Demontáže - ...'!$C$4:$J$75,'SO 401.2.3 - Demontáže - ...'!$C$106:$K$135</definedName>
    <definedName name="_xlnm.Print_Titles" localSheetId="12">'SO 401.2.3 - Demontáže - ...'!$120:$120</definedName>
    <definedName name="_xlnm._FilterDatabase" localSheetId="13" hidden="1">'SO 401.2.4 - Stavebně mon...'!$C$129:$K$169</definedName>
    <definedName name="_xlnm.Print_Area" localSheetId="13">'SO 401.2.4 - Stavebně mon...'!$C$4:$J$75,'SO 401.2.4 - Stavebně mon...'!$C$115:$K$169</definedName>
    <definedName name="_xlnm.Print_Titles" localSheetId="13">'SO 401.2.4 - Stavebně mon...'!$129:$129</definedName>
    <definedName name="_xlnm.Print_Area" localSheetId="14">'Seznam figur'!$C$4:$G$175</definedName>
    <definedName name="_xlnm.Print_Titles" localSheetId="14">'Seznam figur'!$9:$9</definedName>
  </definedNames>
  <calcPr/>
</workbook>
</file>

<file path=xl/calcChain.xml><?xml version="1.0" encoding="utf-8"?>
<calcChain xmlns="http://schemas.openxmlformats.org/spreadsheetml/2006/main">
  <c i="15" l="1" r="D7"/>
  <c i="14" r="J39"/>
  <c r="J38"/>
  <c i="1" r="AY111"/>
  <c i="14" r="J37"/>
  <c i="1" r="AX111"/>
  <c i="14" r="BI169"/>
  <c r="BH169"/>
  <c r="BG169"/>
  <c r="BF169"/>
  <c r="T169"/>
  <c r="T168"/>
  <c r="T167"/>
  <c r="R169"/>
  <c r="R168"/>
  <c r="R167"/>
  <c r="P169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T132"/>
  <c r="T131"/>
  <c r="R133"/>
  <c r="R132"/>
  <c r="R131"/>
  <c r="P133"/>
  <c r="P132"/>
  <c r="P131"/>
  <c r="J126"/>
  <c r="F126"/>
  <c r="F124"/>
  <c r="E122"/>
  <c r="J92"/>
  <c r="F92"/>
  <c r="F90"/>
  <c r="E88"/>
  <c r="J26"/>
  <c r="E26"/>
  <c r="J127"/>
  <c r="J25"/>
  <c r="J20"/>
  <c r="E20"/>
  <c r="F93"/>
  <c r="J19"/>
  <c r="J14"/>
  <c r="J90"/>
  <c r="E7"/>
  <c r="E118"/>
  <c i="13" r="J39"/>
  <c r="J38"/>
  <c i="1" r="AY110"/>
  <c i="13" r="J37"/>
  <c i="1" r="AX110"/>
  <c i="13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7"/>
  <c r="F117"/>
  <c r="F115"/>
  <c r="E113"/>
  <c r="J92"/>
  <c r="F92"/>
  <c r="F90"/>
  <c r="E88"/>
  <c r="J26"/>
  <c r="E26"/>
  <c r="J93"/>
  <c r="J25"/>
  <c r="J20"/>
  <c r="E20"/>
  <c r="F118"/>
  <c r="J19"/>
  <c r="J14"/>
  <c r="J90"/>
  <c r="E7"/>
  <c r="E109"/>
  <c i="12" r="J39"/>
  <c r="J38"/>
  <c i="1" r="AY109"/>
  <c i="12" r="J37"/>
  <c i="1" r="AX109"/>
  <c i="12" r="BI172"/>
  <c r="BH172"/>
  <c r="BG172"/>
  <c r="BF172"/>
  <c r="T172"/>
  <c r="T171"/>
  <c r="R172"/>
  <c r="R171"/>
  <c r="P172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J119"/>
  <c r="F119"/>
  <c r="F117"/>
  <c r="E115"/>
  <c r="J92"/>
  <c r="F92"/>
  <c r="F90"/>
  <c r="E88"/>
  <c r="J26"/>
  <c r="E26"/>
  <c r="J93"/>
  <c r="J25"/>
  <c r="J20"/>
  <c r="E20"/>
  <c r="F120"/>
  <c r="J19"/>
  <c r="J14"/>
  <c r="J90"/>
  <c r="E7"/>
  <c r="E111"/>
  <c i="11" r="J39"/>
  <c r="J38"/>
  <c i="1" r="AY108"/>
  <c i="11" r="J37"/>
  <c i="1" r="AX108"/>
  <c i="11"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2"/>
  <c r="F92"/>
  <c r="F90"/>
  <c r="E88"/>
  <c r="J26"/>
  <c r="E26"/>
  <c r="J119"/>
  <c r="J25"/>
  <c r="J20"/>
  <c r="E20"/>
  <c r="F119"/>
  <c r="J19"/>
  <c r="J14"/>
  <c r="J116"/>
  <c r="E7"/>
  <c r="E84"/>
  <c i="10" r="J39"/>
  <c r="J38"/>
  <c i="1" r="AY106"/>
  <c i="10" r="J37"/>
  <c i="1" r="AX106"/>
  <c i="10" r="BI185"/>
  <c r="BH185"/>
  <c r="BG185"/>
  <c r="BF185"/>
  <c r="T185"/>
  <c r="T184"/>
  <c r="R185"/>
  <c r="R184"/>
  <c r="P185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T134"/>
  <c r="T133"/>
  <c r="R135"/>
  <c r="R134"/>
  <c r="R133"/>
  <c r="P135"/>
  <c r="P134"/>
  <c r="P133"/>
  <c r="BI131"/>
  <c r="BH131"/>
  <c r="BG131"/>
  <c r="BF131"/>
  <c r="T131"/>
  <c r="T130"/>
  <c r="T129"/>
  <c r="R131"/>
  <c r="R130"/>
  <c r="R129"/>
  <c r="P131"/>
  <c r="P130"/>
  <c r="P129"/>
  <c r="J124"/>
  <c r="F124"/>
  <c r="F122"/>
  <c r="E120"/>
  <c r="J92"/>
  <c r="F92"/>
  <c r="F90"/>
  <c r="E88"/>
  <c r="J26"/>
  <c r="E26"/>
  <c r="J93"/>
  <c r="J25"/>
  <c r="J20"/>
  <c r="E20"/>
  <c r="F125"/>
  <c r="J19"/>
  <c r="J14"/>
  <c r="J122"/>
  <c r="E7"/>
  <c r="E116"/>
  <c i="9" r="J39"/>
  <c r="J38"/>
  <c i="1" r="AY105"/>
  <c i="9" r="J37"/>
  <c i="1" r="AX105"/>
  <c i="9"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J119"/>
  <c r="F119"/>
  <c r="F117"/>
  <c r="E115"/>
  <c r="J92"/>
  <c r="F92"/>
  <c r="F90"/>
  <c r="E88"/>
  <c r="J26"/>
  <c r="E26"/>
  <c r="J120"/>
  <c r="J25"/>
  <c r="J20"/>
  <c r="E20"/>
  <c r="F120"/>
  <c r="J19"/>
  <c r="J14"/>
  <c r="J90"/>
  <c r="E7"/>
  <c r="E111"/>
  <c i="8" r="J39"/>
  <c r="J38"/>
  <c i="1" r="AY104"/>
  <c i="8" r="J37"/>
  <c i="1" r="AX104"/>
  <c i="8"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2"/>
  <c r="F92"/>
  <c r="F90"/>
  <c r="E88"/>
  <c r="J26"/>
  <c r="E26"/>
  <c r="J119"/>
  <c r="J25"/>
  <c r="J20"/>
  <c r="E20"/>
  <c r="F119"/>
  <c r="J19"/>
  <c r="J14"/>
  <c r="J90"/>
  <c r="E7"/>
  <c r="E110"/>
  <c i="7" r="J39"/>
  <c r="J38"/>
  <c i="1" r="AY102"/>
  <c i="7" r="J37"/>
  <c i="1" r="AX102"/>
  <c i="7"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8"/>
  <c r="BH128"/>
  <c r="BG128"/>
  <c r="BF128"/>
  <c r="T128"/>
  <c r="R128"/>
  <c r="P128"/>
  <c r="BI122"/>
  <c r="BH122"/>
  <c r="BG122"/>
  <c r="BF122"/>
  <c r="T122"/>
  <c r="R122"/>
  <c r="P122"/>
  <c r="J116"/>
  <c r="F116"/>
  <c r="F114"/>
  <c r="E112"/>
  <c r="J92"/>
  <c r="F92"/>
  <c r="F90"/>
  <c r="E88"/>
  <c r="J26"/>
  <c r="E26"/>
  <c r="J93"/>
  <c r="J25"/>
  <c r="J20"/>
  <c r="E20"/>
  <c r="F117"/>
  <c r="J19"/>
  <c r="J14"/>
  <c r="J90"/>
  <c r="E7"/>
  <c r="E84"/>
  <c i="6" r="J39"/>
  <c r="J38"/>
  <c i="1" r="AY101"/>
  <c i="6" r="J37"/>
  <c i="1" r="AX101"/>
  <c i="6"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J118"/>
  <c r="F118"/>
  <c r="F116"/>
  <c r="E114"/>
  <c r="J92"/>
  <c r="F92"/>
  <c r="F90"/>
  <c r="E88"/>
  <c r="J26"/>
  <c r="E26"/>
  <c r="J93"/>
  <c r="J25"/>
  <c r="J20"/>
  <c r="E20"/>
  <c r="F119"/>
  <c r="J19"/>
  <c r="J14"/>
  <c r="J116"/>
  <c r="E7"/>
  <c r="E110"/>
  <c i="5" r="J39"/>
  <c r="J38"/>
  <c i="1" r="AY99"/>
  <c i="5" r="J37"/>
  <c i="1" r="AX99"/>
  <c i="5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6"/>
  <c r="F116"/>
  <c r="F114"/>
  <c r="E112"/>
  <c r="J92"/>
  <c r="F92"/>
  <c r="F90"/>
  <c r="E88"/>
  <c r="J26"/>
  <c r="E26"/>
  <c r="J93"/>
  <c r="J25"/>
  <c r="J20"/>
  <c r="E20"/>
  <c r="F117"/>
  <c r="J19"/>
  <c r="J14"/>
  <c r="J114"/>
  <c r="E7"/>
  <c r="E108"/>
  <c i="4" r="J39"/>
  <c r="J38"/>
  <c i="1" r="AY98"/>
  <c i="4" r="J37"/>
  <c i="1" r="AX98"/>
  <c i="4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F118"/>
  <c r="F116"/>
  <c r="E114"/>
  <c r="J92"/>
  <c r="F92"/>
  <c r="F90"/>
  <c r="E88"/>
  <c r="J26"/>
  <c r="E26"/>
  <c r="J119"/>
  <c r="J25"/>
  <c r="J20"/>
  <c r="E20"/>
  <c r="F119"/>
  <c r="J19"/>
  <c r="J14"/>
  <c r="J90"/>
  <c r="E7"/>
  <c r="E84"/>
  <c i="3" r="J37"/>
  <c r="J36"/>
  <c i="1" r="AY96"/>
  <c i="3" r="J35"/>
  <c i="1" r="AX96"/>
  <c i="3"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7"/>
  <c r="F117"/>
  <c r="F115"/>
  <c r="E113"/>
  <c r="J90"/>
  <c r="F90"/>
  <c r="F88"/>
  <c r="E86"/>
  <c r="J24"/>
  <c r="E24"/>
  <c r="J118"/>
  <c r="J23"/>
  <c r="J18"/>
  <c r="E18"/>
  <c r="F118"/>
  <c r="J17"/>
  <c r="J12"/>
  <c r="J88"/>
  <c r="E7"/>
  <c r="E111"/>
  <c i="2" r="J37"/>
  <c r="J36"/>
  <c i="1" r="AY95"/>
  <c i="2" r="J35"/>
  <c i="1" r="AX95"/>
  <c i="2"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T140"/>
  <c r="R141"/>
  <c r="R140"/>
  <c r="P141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0"/>
  <c r="F90"/>
  <c r="F88"/>
  <c r="E86"/>
  <c r="J24"/>
  <c r="E24"/>
  <c r="J91"/>
  <c r="J23"/>
  <c r="J18"/>
  <c r="E18"/>
  <c r="F119"/>
  <c r="J17"/>
  <c r="J12"/>
  <c r="J116"/>
  <c r="E7"/>
  <c r="E112"/>
  <c i="1" r="L90"/>
  <c r="AM90"/>
  <c r="AM89"/>
  <c r="L89"/>
  <c r="AM87"/>
  <c r="L87"/>
  <c r="L85"/>
  <c r="L84"/>
  <c i="14" r="J166"/>
  <c r="J156"/>
  <c r="BK146"/>
  <c r="J142"/>
  <c r="J137"/>
  <c i="13" r="BK135"/>
  <c r="J130"/>
  <c r="BK128"/>
  <c r="J127"/>
  <c r="BK126"/>
  <c r="J124"/>
  <c i="12" r="J169"/>
  <c r="J158"/>
  <c r="BK155"/>
  <c r="J152"/>
  <c r="J151"/>
  <c r="J147"/>
  <c r="BK144"/>
  <c r="J142"/>
  <c r="J141"/>
  <c r="J139"/>
  <c r="J135"/>
  <c r="J133"/>
  <c r="J131"/>
  <c i="11" r="J184"/>
  <c r="BK183"/>
  <c r="J178"/>
  <c r="BK175"/>
  <c r="J172"/>
  <c r="J170"/>
  <c r="BK167"/>
  <c r="J165"/>
  <c r="BK162"/>
  <c r="BK148"/>
  <c r="J139"/>
  <c r="J137"/>
  <c r="BK133"/>
  <c i="10" r="BK185"/>
  <c r="J165"/>
  <c r="BK162"/>
  <c r="BK158"/>
  <c r="BK148"/>
  <c r="J147"/>
  <c r="J138"/>
  <c i="9" r="BK161"/>
  <c r="J156"/>
  <c r="BK154"/>
  <c r="J153"/>
  <c r="J152"/>
  <c r="BK149"/>
  <c r="BK144"/>
  <c r="BK143"/>
  <c r="J142"/>
  <c r="J141"/>
  <c r="J139"/>
  <c r="J135"/>
  <c r="BK133"/>
  <c r="BK129"/>
  <c i="8" r="BK166"/>
  <c r="BK163"/>
  <c r="BK162"/>
  <c r="J144"/>
  <c r="J143"/>
  <c r="J141"/>
  <c r="BK139"/>
  <c r="BK135"/>
  <c r="J134"/>
  <c r="BK132"/>
  <c i="7" r="BK152"/>
  <c r="BK138"/>
  <c r="BK137"/>
  <c r="BK128"/>
  <c r="J122"/>
  <c i="6" r="BK200"/>
  <c r="J192"/>
  <c r="BK185"/>
  <c r="BK180"/>
  <c r="J174"/>
  <c r="J165"/>
  <c r="J153"/>
  <c r="J140"/>
  <c i="5" r="BK134"/>
  <c r="BK129"/>
  <c i="14" r="BK162"/>
  <c r="BK159"/>
  <c r="J157"/>
  <c r="J153"/>
  <c r="J151"/>
  <c r="J149"/>
  <c r="J148"/>
  <c r="J144"/>
  <c i="13" r="J135"/>
  <c r="J133"/>
  <c r="J131"/>
  <c r="BK129"/>
  <c r="BK127"/>
  <c i="12" r="J166"/>
  <c r="J164"/>
  <c r="J161"/>
  <c r="BK157"/>
  <c r="BK148"/>
  <c r="J144"/>
  <c r="BK139"/>
  <c r="J136"/>
  <c r="BK134"/>
  <c r="BK130"/>
  <c r="J129"/>
  <c i="11" r="J181"/>
  <c r="BK179"/>
  <c r="BK169"/>
  <c r="J168"/>
  <c r="BK160"/>
  <c r="BK159"/>
  <c r="BK158"/>
  <c r="J151"/>
  <c r="J147"/>
  <c r="J146"/>
  <c r="BK142"/>
  <c r="BK141"/>
  <c r="J138"/>
  <c r="BK134"/>
  <c r="J130"/>
  <c r="J128"/>
  <c r="J127"/>
  <c i="10" r="J185"/>
  <c r="J182"/>
  <c r="BK172"/>
  <c r="BK154"/>
  <c r="J143"/>
  <c r="J139"/>
  <c r="J135"/>
  <c r="J131"/>
  <c i="9" r="BK147"/>
  <c r="J143"/>
  <c r="BK141"/>
  <c i="8" r="J139"/>
  <c r="BK138"/>
  <c r="J137"/>
  <c r="J135"/>
  <c r="BK131"/>
  <c r="J125"/>
  <c i="7" r="BK146"/>
  <c r="BK144"/>
  <c r="J142"/>
  <c r="J135"/>
  <c i="6" r="J202"/>
  <c r="BK196"/>
  <c r="J185"/>
  <c r="BK176"/>
  <c r="BK172"/>
  <c r="BK159"/>
  <c r="J157"/>
  <c r="BK149"/>
  <c r="J146"/>
  <c r="BK144"/>
  <c r="BK140"/>
  <c r="J136"/>
  <c r="BK135"/>
  <c r="J134"/>
  <c i="5" r="BK132"/>
  <c r="J131"/>
  <c i="4" r="BK154"/>
  <c r="J151"/>
  <c r="BK150"/>
  <c r="J143"/>
  <c r="BK132"/>
  <c r="BK131"/>
  <c r="BK126"/>
  <c i="3" r="J136"/>
  <c r="J131"/>
  <c i="2" r="BK139"/>
  <c r="BK138"/>
  <c r="J136"/>
  <c r="BK135"/>
  <c r="J130"/>
  <c r="BK129"/>
  <c r="BK125"/>
  <c i="1" r="AS107"/>
  <c i="14" r="BK169"/>
  <c r="BK166"/>
  <c r="BK165"/>
  <c r="BK163"/>
  <c r="BK157"/>
  <c r="BK147"/>
  <c r="BK143"/>
  <c r="BK142"/>
  <c r="BK136"/>
  <c r="J133"/>
  <c i="13" r="BK133"/>
  <c r="J132"/>
  <c r="BK131"/>
  <c r="J126"/>
  <c i="12" r="BK169"/>
  <c r="BK167"/>
  <c r="J163"/>
  <c r="J160"/>
  <c r="BK158"/>
  <c r="BK154"/>
  <c r="J148"/>
  <c i="11" r="J157"/>
  <c r="J148"/>
  <c r="BK147"/>
  <c r="J144"/>
  <c r="BK137"/>
  <c r="BK132"/>
  <c r="J129"/>
  <c i="10" r="BK173"/>
  <c r="J148"/>
  <c r="BK147"/>
  <c i="9" r="BK146"/>
  <c r="BK142"/>
  <c r="BK138"/>
  <c r="BK135"/>
  <c i="8" r="J164"/>
  <c r="BK159"/>
  <c r="BK144"/>
  <c r="J142"/>
  <c r="J138"/>
  <c r="BK137"/>
  <c r="BK133"/>
  <c i="7" r="BK150"/>
  <c r="J146"/>
  <c r="J128"/>
  <c i="6" r="BK202"/>
  <c r="J200"/>
  <c r="J198"/>
  <c r="BK178"/>
  <c r="J176"/>
  <c r="BK169"/>
  <c r="BK161"/>
  <c r="J159"/>
  <c r="BK153"/>
  <c r="J144"/>
  <c r="BK136"/>
  <c r="BK129"/>
  <c i="5" r="J133"/>
  <c r="BK130"/>
  <c r="BK126"/>
  <c r="J125"/>
  <c i="4" r="J155"/>
  <c r="J150"/>
  <c r="BK147"/>
  <c r="BK136"/>
  <c r="J130"/>
  <c r="BK127"/>
  <c i="3" r="J143"/>
  <c r="BK139"/>
  <c r="BK134"/>
  <c r="BK129"/>
  <c r="BK128"/>
  <c i="2" r="J145"/>
  <c r="BK128"/>
  <c r="J127"/>
  <c i="14" r="J164"/>
  <c r="J161"/>
  <c r="J159"/>
  <c r="J154"/>
  <c r="J150"/>
  <c r="BK149"/>
  <c r="J147"/>
  <c r="BK139"/>
  <c r="BK137"/>
  <c i="13" r="J134"/>
  <c r="J128"/>
  <c r="J125"/>
  <c i="11" r="BK181"/>
  <c r="BK178"/>
  <c r="J176"/>
  <c r="BK174"/>
  <c r="J173"/>
  <c r="BK172"/>
  <c r="BK164"/>
  <c r="J161"/>
  <c r="J158"/>
  <c r="J153"/>
  <c r="J152"/>
  <c r="BK149"/>
  <c r="J143"/>
  <c r="J140"/>
  <c r="BK125"/>
  <c i="10" r="J177"/>
  <c r="J176"/>
  <c r="BK168"/>
  <c r="BK152"/>
  <c r="BK143"/>
  <c i="9" r="J159"/>
  <c r="J158"/>
  <c r="BK157"/>
  <c r="J155"/>
  <c r="J154"/>
  <c r="BK153"/>
  <c r="BK152"/>
  <c r="BK151"/>
  <c r="J148"/>
  <c r="J147"/>
  <c r="BK145"/>
  <c r="J136"/>
  <c i="8" r="BK165"/>
  <c r="BK164"/>
  <c r="BK161"/>
  <c r="BK160"/>
  <c r="BK155"/>
  <c r="BK149"/>
  <c i="4" r="BK144"/>
  <c r="BK143"/>
  <c r="BK142"/>
  <c r="BK141"/>
  <c r="BK140"/>
  <c r="J133"/>
  <c r="J132"/>
  <c r="J129"/>
  <c r="J128"/>
  <c r="J127"/>
  <c r="J124"/>
  <c i="3" r="J141"/>
  <c r="J137"/>
  <c r="J133"/>
  <c r="J132"/>
  <c r="J128"/>
  <c r="BK126"/>
  <c r="J125"/>
  <c i="2" r="BK143"/>
  <c r="J141"/>
  <c r="BK134"/>
  <c r="J129"/>
  <c i="14" r="J165"/>
  <c r="J160"/>
  <c r="BK158"/>
  <c r="BK156"/>
  <c r="BK154"/>
  <c r="BK148"/>
  <c r="J143"/>
  <c r="BK133"/>
  <c i="13" r="BK130"/>
  <c r="BK124"/>
  <c i="12" r="J170"/>
  <c r="BK166"/>
  <c r="J162"/>
  <c r="BK161"/>
  <c r="BK150"/>
  <c r="BK149"/>
  <c r="BK146"/>
  <c r="J143"/>
  <c r="BK140"/>
  <c r="J138"/>
  <c r="J137"/>
  <c r="BK133"/>
  <c r="BK131"/>
  <c r="J127"/>
  <c i="11" r="J183"/>
  <c r="BK182"/>
  <c r="J177"/>
  <c r="J175"/>
  <c r="J169"/>
  <c r="J167"/>
  <c r="J164"/>
  <c r="J163"/>
  <c r="BK146"/>
  <c r="J142"/>
  <c r="BK139"/>
  <c r="J134"/>
  <c r="J125"/>
  <c i="10" r="J180"/>
  <c r="J173"/>
  <c r="J172"/>
  <c r="J168"/>
  <c r="J162"/>
  <c r="J158"/>
  <c r="BK155"/>
  <c r="J151"/>
  <c r="J146"/>
  <c i="9" r="J161"/>
  <c r="BK159"/>
  <c r="BK158"/>
  <c r="J146"/>
  <c r="J144"/>
  <c r="BK140"/>
  <c r="J137"/>
  <c r="BK136"/>
  <c r="BK134"/>
  <c r="BK126"/>
  <c i="8" r="J166"/>
  <c r="J163"/>
  <c r="J153"/>
  <c r="BK150"/>
  <c r="BK134"/>
  <c r="J132"/>
  <c r="J128"/>
  <c r="BK125"/>
  <c i="7" r="J148"/>
  <c r="J144"/>
  <c r="BK140"/>
  <c r="BK135"/>
  <c r="BK122"/>
  <c i="6" r="BK198"/>
  <c r="BK192"/>
  <c r="BK187"/>
  <c r="J183"/>
  <c r="J180"/>
  <c r="J172"/>
  <c r="BK163"/>
  <c r="BK146"/>
  <c r="J135"/>
  <c r="BK134"/>
  <c i="5" r="J132"/>
  <c r="BK131"/>
  <c r="J130"/>
  <c r="J128"/>
  <c r="J127"/>
  <c r="J124"/>
  <c r="BK123"/>
  <c r="J122"/>
  <c i="4" r="J154"/>
  <c r="J152"/>
  <c r="BK151"/>
  <c r="BK149"/>
  <c r="J148"/>
  <c r="BK145"/>
  <c r="J141"/>
  <c r="BK135"/>
  <c r="BK130"/>
  <c r="J125"/>
  <c i="3" r="BK137"/>
  <c r="BK132"/>
  <c r="BK131"/>
  <c r="BK127"/>
  <c r="J126"/>
  <c r="J124"/>
  <c i="2" r="BK145"/>
  <c r="BK141"/>
  <c r="J135"/>
  <c r="BK130"/>
  <c i="14" r="J169"/>
  <c r="BK160"/>
  <c r="J158"/>
  <c r="J155"/>
  <c r="BK150"/>
  <c r="J146"/>
  <c r="J139"/>
  <c r="J136"/>
  <c i="13" r="BK134"/>
  <c r="BK132"/>
  <c r="J129"/>
  <c i="12" r="J172"/>
  <c r="BK168"/>
  <c r="BK165"/>
  <c r="BK164"/>
  <c r="BK160"/>
  <c r="J159"/>
  <c r="J156"/>
  <c r="BK153"/>
  <c r="BK151"/>
  <c r="J146"/>
  <c r="BK145"/>
  <c i="11" r="J185"/>
  <c r="BK180"/>
  <c r="J179"/>
  <c r="BK176"/>
  <c r="BK173"/>
  <c r="BK166"/>
  <c r="BK163"/>
  <c r="J162"/>
  <c r="J160"/>
  <c r="BK157"/>
  <c r="BK156"/>
  <c r="J154"/>
  <c r="J150"/>
  <c r="BK145"/>
  <c r="BK143"/>
  <c r="J136"/>
  <c r="BK135"/>
  <c r="BK131"/>
  <c r="BK130"/>
  <c r="BK127"/>
  <c r="BK126"/>
  <c i="10" r="BK182"/>
  <c r="BK180"/>
  <c r="BK139"/>
  <c r="BK131"/>
  <c i="9" r="J157"/>
  <c r="BK150"/>
  <c r="BK148"/>
  <c r="BK137"/>
  <c r="J129"/>
  <c i="8" r="J162"/>
  <c r="J160"/>
  <c r="J155"/>
  <c r="BK153"/>
  <c r="BK142"/>
  <c i="7" r="BK148"/>
  <c r="J140"/>
  <c r="J137"/>
  <c r="BK133"/>
  <c i="6" r="BK194"/>
  <c r="J188"/>
  <c r="BK184"/>
  <c r="J171"/>
  <c r="J163"/>
  <c r="J161"/>
  <c r="J142"/>
  <c r="BK138"/>
  <c r="J129"/>
  <c i="5" r="BK133"/>
  <c r="BK125"/>
  <c i="4" r="J153"/>
  <c r="BK152"/>
  <c r="BK139"/>
  <c r="BK137"/>
  <c r="BK133"/>
  <c r="BK129"/>
  <c r="J126"/>
  <c r="BK125"/>
  <c i="3" r="BK143"/>
  <c r="J134"/>
  <c r="BK133"/>
  <c r="BK125"/>
  <c i="2" r="J143"/>
  <c r="J128"/>
  <c r="J126"/>
  <c i="1" r="AS100"/>
  <c i="14" r="BK164"/>
  <c r="J163"/>
  <c r="J162"/>
  <c r="BK161"/>
  <c r="BK155"/>
  <c r="BK153"/>
  <c r="BK151"/>
  <c r="BK144"/>
  <c i="13" r="BK125"/>
  <c i="12" r="BK172"/>
  <c r="BK170"/>
  <c r="J168"/>
  <c r="J167"/>
  <c r="J165"/>
  <c r="BK162"/>
  <c r="BK159"/>
  <c r="J157"/>
  <c r="J154"/>
  <c r="J153"/>
  <c r="BK152"/>
  <c r="J150"/>
  <c r="BK143"/>
  <c r="J140"/>
  <c r="BK138"/>
  <c r="BK137"/>
  <c r="BK136"/>
  <c r="BK135"/>
  <c r="BK132"/>
  <c r="BK129"/>
  <c r="J126"/>
  <c i="11" r="BK185"/>
  <c r="J180"/>
  <c r="BK171"/>
  <c r="BK170"/>
  <c r="BK168"/>
  <c r="BK165"/>
  <c r="BK161"/>
  <c r="BK153"/>
  <c r="BK151"/>
  <c r="BK150"/>
  <c r="J145"/>
  <c r="BK144"/>
  <c r="J135"/>
  <c r="J132"/>
  <c r="J131"/>
  <c r="BK129"/>
  <c i="10" r="BK177"/>
  <c r="BK176"/>
  <c r="J155"/>
  <c r="BK146"/>
  <c r="BK138"/>
  <c i="9" r="J151"/>
  <c r="J149"/>
  <c r="J145"/>
  <c r="J140"/>
  <c r="J138"/>
  <c r="J134"/>
  <c i="8" r="J161"/>
  <c r="J150"/>
  <c r="J149"/>
  <c r="J146"/>
  <c r="BK143"/>
  <c r="BK136"/>
  <c r="J133"/>
  <c r="J131"/>
  <c r="BK128"/>
  <c i="6" r="J184"/>
  <c r="BK183"/>
  <c r="J182"/>
  <c r="BK171"/>
  <c r="BK165"/>
  <c r="J149"/>
  <c r="BK142"/>
  <c r="J124"/>
  <c i="5" r="J129"/>
  <c i="4" r="BK155"/>
  <c r="BK153"/>
  <c r="J147"/>
  <c r="J139"/>
  <c r="BK138"/>
  <c r="J135"/>
  <c r="BK128"/>
  <c i="3" r="J139"/>
  <c r="BK136"/>
  <c r="J129"/>
  <c r="J127"/>
  <c r="BK124"/>
  <c i="2" r="BK136"/>
  <c r="BK132"/>
  <c r="BK126"/>
  <c r="J125"/>
  <c i="1" r="AS97"/>
  <c i="12" r="BK163"/>
  <c r="BK156"/>
  <c r="J155"/>
  <c r="J149"/>
  <c r="BK147"/>
  <c r="J145"/>
  <c r="BK142"/>
  <c r="BK141"/>
  <c r="J134"/>
  <c r="J132"/>
  <c r="J130"/>
  <c r="BK127"/>
  <c r="BK126"/>
  <c i="11" r="BK184"/>
  <c r="J182"/>
  <c r="BK177"/>
  <c r="J174"/>
  <c r="J171"/>
  <c r="J166"/>
  <c r="J159"/>
  <c r="J156"/>
  <c r="BK154"/>
  <c r="BK152"/>
  <c r="J149"/>
  <c r="J141"/>
  <c r="BK140"/>
  <c r="BK138"/>
  <c r="BK136"/>
  <c r="J133"/>
  <c r="BK128"/>
  <c r="J126"/>
  <c i="10" r="BK165"/>
  <c r="J154"/>
  <c r="J152"/>
  <c r="BK151"/>
  <c r="BK135"/>
  <c i="9" r="BK156"/>
  <c r="BK155"/>
  <c r="J150"/>
  <c r="BK139"/>
  <c r="J133"/>
  <c r="J126"/>
  <c i="8" r="J165"/>
  <c r="J159"/>
  <c r="BK146"/>
  <c r="BK141"/>
  <c r="J136"/>
  <c i="7" r="J152"/>
  <c r="J150"/>
  <c r="BK142"/>
  <c r="J138"/>
  <c r="J133"/>
  <c i="6" r="J196"/>
  <c r="J194"/>
  <c r="BK188"/>
  <c r="J187"/>
  <c r="BK182"/>
  <c r="J178"/>
  <c r="BK174"/>
  <c r="J169"/>
  <c r="BK157"/>
  <c r="J138"/>
  <c r="BK124"/>
  <c i="5" r="J134"/>
  <c r="BK128"/>
  <c r="BK127"/>
  <c r="J126"/>
  <c r="BK124"/>
  <c r="J123"/>
  <c r="BK122"/>
  <c i="4" r="J149"/>
  <c r="BK148"/>
  <c r="J145"/>
  <c r="J144"/>
  <c r="J142"/>
  <c r="J140"/>
  <c r="J138"/>
  <c r="J137"/>
  <c r="J136"/>
  <c r="J131"/>
  <c r="BK124"/>
  <c i="3" r="BK141"/>
  <c i="2" r="J139"/>
  <c r="J138"/>
  <c r="J134"/>
  <c r="J132"/>
  <c r="BK127"/>
  <c i="1" r="AS103"/>
  <c i="2" l="1" r="T133"/>
  <c r="R142"/>
  <c i="3" r="BK130"/>
  <c r="J130"/>
  <c r="J98"/>
  <c r="T140"/>
  <c i="4" r="BK123"/>
  <c r="R134"/>
  <c i="5" r="R121"/>
  <c r="R120"/>
  <c i="6" r="BK123"/>
  <c r="J123"/>
  <c r="J98"/>
  <c r="R148"/>
  <c i="7" r="T121"/>
  <c r="T120"/>
  <c i="8" r="T158"/>
  <c i="9" r="P132"/>
  <c i="10" r="BK142"/>
  <c r="J142"/>
  <c r="J104"/>
  <c i="11" r="BK124"/>
  <c r="J124"/>
  <c r="J99"/>
  <c r="BK155"/>
  <c r="J155"/>
  <c r="J100"/>
  <c i="2" r="T124"/>
  <c r="R133"/>
  <c r="T142"/>
  <c i="3" r="P130"/>
  <c r="T135"/>
  <c i="4" r="R123"/>
  <c r="T146"/>
  <c i="5" r="T121"/>
  <c r="T120"/>
  <c i="6" r="T123"/>
  <c r="T179"/>
  <c i="7" r="R121"/>
  <c r="R120"/>
  <c i="8" r="P124"/>
  <c i="9" r="BK132"/>
  <c r="J132"/>
  <c r="J100"/>
  <c i="10" r="P137"/>
  <c r="R142"/>
  <c i="11" r="R124"/>
  <c i="12" r="T125"/>
  <c i="13" r="BK123"/>
  <c r="J123"/>
  <c r="J99"/>
  <c i="2" r="R124"/>
  <c r="BK137"/>
  <c r="J137"/>
  <c r="J100"/>
  <c r="BK142"/>
  <c r="J142"/>
  <c r="J102"/>
  <c i="3" r="P135"/>
  <c i="4" r="T123"/>
  <c r="BK146"/>
  <c r="J146"/>
  <c r="J100"/>
  <c i="5" r="BK121"/>
  <c r="J121"/>
  <c r="J98"/>
  <c i="6" r="R123"/>
  <c r="BK179"/>
  <c r="J179"/>
  <c r="J100"/>
  <c i="8" r="R158"/>
  <c i="9" r="R125"/>
  <c i="10" r="P153"/>
  <c i="12" r="BK125"/>
  <c r="R125"/>
  <c i="2" r="BK124"/>
  <c r="J124"/>
  <c r="J97"/>
  <c r="P142"/>
  <c i="3" r="P123"/>
  <c r="T130"/>
  <c r="BK140"/>
  <c r="J140"/>
  <c r="J101"/>
  <c i="4" r="BK134"/>
  <c r="J134"/>
  <c r="J99"/>
  <c r="R146"/>
  <c i="6" r="P123"/>
  <c r="T148"/>
  <c i="8" r="T124"/>
  <c r="T123"/>
  <c r="T122"/>
  <c i="9" r="P125"/>
  <c r="P124"/>
  <c r="P123"/>
  <c i="1" r="AU105"/>
  <c i="10" r="T153"/>
  <c i="11" r="R155"/>
  <c i="12" r="P128"/>
  <c i="13" r="T123"/>
  <c r="T122"/>
  <c r="T121"/>
  <c i="14" r="T141"/>
  <c i="2" r="P133"/>
  <c r="T137"/>
  <c i="3" r="BK123"/>
  <c r="J123"/>
  <c r="J97"/>
  <c r="R130"/>
  <c r="P140"/>
  <c i="4" r="T134"/>
  <c i="8" r="P158"/>
  <c i="9" r="BK125"/>
  <c r="BK124"/>
  <c i="10" r="T137"/>
  <c r="T142"/>
  <c i="11" r="T155"/>
  <c i="12" r="BK128"/>
  <c r="J128"/>
  <c r="J100"/>
  <c i="13" r="R123"/>
  <c r="R122"/>
  <c r="R121"/>
  <c i="14" r="P135"/>
  <c r="P134"/>
  <c r="P141"/>
  <c r="R145"/>
  <c i="2" r="P124"/>
  <c r="P123"/>
  <c r="P122"/>
  <c i="1" r="AU95"/>
  <c i="2" r="P137"/>
  <c i="3" r="T123"/>
  <c r="T122"/>
  <c r="T121"/>
  <c r="R135"/>
  <c i="4" r="P123"/>
  <c r="P146"/>
  <c i="6" r="BK148"/>
  <c r="J148"/>
  <c r="J99"/>
  <c r="R179"/>
  <c i="8" r="R124"/>
  <c r="R123"/>
  <c r="R122"/>
  <c i="9" r="T132"/>
  <c i="10" r="BK153"/>
  <c r="J153"/>
  <c r="J105"/>
  <c i="12" r="R128"/>
  <c i="14" r="R135"/>
  <c r="R134"/>
  <c r="R130"/>
  <c r="BK141"/>
  <c r="J141"/>
  <c r="J104"/>
  <c r="BK145"/>
  <c r="J145"/>
  <c r="J105"/>
  <c r="T145"/>
  <c r="P152"/>
  <c i="2" r="BK133"/>
  <c r="J133"/>
  <c r="J99"/>
  <c r="R137"/>
  <c i="3" r="R123"/>
  <c r="R122"/>
  <c r="R121"/>
  <c r="BK135"/>
  <c r="J135"/>
  <c r="J99"/>
  <c r="R140"/>
  <c i="4" r="P134"/>
  <c i="6" r="P148"/>
  <c i="7" r="P121"/>
  <c r="P120"/>
  <c i="1" r="AU102"/>
  <c i="8" r="BK124"/>
  <c r="J124"/>
  <c r="J99"/>
  <c i="9" r="R132"/>
  <c i="10" r="BK137"/>
  <c r="BK136"/>
  <c r="J136"/>
  <c r="J102"/>
  <c r="R153"/>
  <c i="11" r="P124"/>
  <c r="P123"/>
  <c r="P122"/>
  <c i="1" r="AU108"/>
  <c i="11" r="P155"/>
  <c i="12" r="P125"/>
  <c r="P124"/>
  <c r="P123"/>
  <c i="1" r="AU109"/>
  <c i="13" r="P123"/>
  <c r="P122"/>
  <c r="P121"/>
  <c i="1" r="AU110"/>
  <c i="14" r="T135"/>
  <c r="T134"/>
  <c r="BK152"/>
  <c r="J152"/>
  <c r="J106"/>
  <c r="R152"/>
  <c i="5" r="P121"/>
  <c r="P120"/>
  <c i="1" r="AU99"/>
  <c i="6" r="P179"/>
  <c i="7" r="BK121"/>
  <c r="BK120"/>
  <c r="J120"/>
  <c i="8" r="BK158"/>
  <c r="J158"/>
  <c r="J100"/>
  <c i="9" r="T125"/>
  <c r="T124"/>
  <c r="T123"/>
  <c i="10" r="R137"/>
  <c r="R136"/>
  <c r="R128"/>
  <c r="P142"/>
  <c i="11" r="T124"/>
  <c r="T123"/>
  <c r="T122"/>
  <c i="12" r="T128"/>
  <c i="14" r="BK135"/>
  <c r="J135"/>
  <c r="J101"/>
  <c r="R141"/>
  <c r="R140"/>
  <c r="P145"/>
  <c r="T152"/>
  <c i="2" r="E84"/>
  <c r="J119"/>
  <c r="BE130"/>
  <c i="3" r="E84"/>
  <c r="F91"/>
  <c r="BE128"/>
  <c i="4" r="F93"/>
  <c r="J116"/>
  <c r="BE127"/>
  <c r="BE128"/>
  <c r="BE129"/>
  <c r="BE132"/>
  <c r="BE139"/>
  <c i="5" r="BE132"/>
  <c r="BE133"/>
  <c i="6" r="E84"/>
  <c r="BE134"/>
  <c r="BE135"/>
  <c r="BE136"/>
  <c r="BE153"/>
  <c r="BE172"/>
  <c i="7" r="E108"/>
  <c r="J117"/>
  <c i="8" r="BE143"/>
  <c r="BE150"/>
  <c r="BE162"/>
  <c i="9" r="BE129"/>
  <c r="BE136"/>
  <c r="BE137"/>
  <c r="BE143"/>
  <c r="BE144"/>
  <c r="BE145"/>
  <c r="BE146"/>
  <c r="BE148"/>
  <c r="BE151"/>
  <c r="BE159"/>
  <c i="10" r="E84"/>
  <c r="F93"/>
  <c r="J125"/>
  <c r="BE155"/>
  <c r="BE158"/>
  <c r="BE162"/>
  <c r="BE177"/>
  <c r="BE180"/>
  <c r="BE182"/>
  <c i="11" r="E110"/>
  <c r="BE153"/>
  <c r="BE162"/>
  <c r="BE163"/>
  <c r="BE164"/>
  <c r="BE183"/>
  <c r="BE185"/>
  <c i="12" r="E84"/>
  <c r="J117"/>
  <c r="BE129"/>
  <c r="BE131"/>
  <c r="BE140"/>
  <c r="BE146"/>
  <c r="BE152"/>
  <c r="BE153"/>
  <c r="BE154"/>
  <c r="BE168"/>
  <c r="BE169"/>
  <c r="BE170"/>
  <c i="2" r="BE134"/>
  <c i="3" r="BE134"/>
  <c i="4" r="BE140"/>
  <c i="5" r="E84"/>
  <c r="BE122"/>
  <c i="6" r="BE140"/>
  <c r="BE161"/>
  <c r="BE163"/>
  <c r="BE174"/>
  <c r="BE198"/>
  <c r="BE200"/>
  <c i="7" r="F93"/>
  <c r="BE140"/>
  <c r="BE142"/>
  <c r="BE144"/>
  <c r="BE146"/>
  <c i="8" r="E84"/>
  <c r="J93"/>
  <c r="BE135"/>
  <c r="BE153"/>
  <c r="BE155"/>
  <c r="BE159"/>
  <c r="BE163"/>
  <c i="9" r="F93"/>
  <c r="BE126"/>
  <c r="BE147"/>
  <c r="BE161"/>
  <c i="10" r="BE131"/>
  <c r="BE139"/>
  <c r="BE151"/>
  <c r="BE185"/>
  <c i="11" r="J90"/>
  <c r="BE126"/>
  <c r="BE127"/>
  <c r="BE138"/>
  <c r="BE147"/>
  <c r="BE148"/>
  <c r="BE157"/>
  <c r="BE158"/>
  <c r="BE159"/>
  <c r="BE160"/>
  <c r="BE169"/>
  <c r="BE176"/>
  <c r="BE177"/>
  <c r="BE178"/>
  <c r="BE184"/>
  <c i="12" r="BE127"/>
  <c r="BE133"/>
  <c r="BE141"/>
  <c r="BE145"/>
  <c r="BE158"/>
  <c r="BE161"/>
  <c i="13" r="F93"/>
  <c r="BE127"/>
  <c r="BE129"/>
  <c r="BE130"/>
  <c i="14" r="J93"/>
  <c r="BE137"/>
  <c r="BE139"/>
  <c r="BE150"/>
  <c r="BE157"/>
  <c r="BE158"/>
  <c i="2" r="J88"/>
  <c r="BE132"/>
  <c r="BE135"/>
  <c i="3" r="BE124"/>
  <c r="BE131"/>
  <c r="BE132"/>
  <c r="BE141"/>
  <c i="4" r="BE154"/>
  <c i="5" r="J90"/>
  <c r="BE130"/>
  <c i="6" r="F93"/>
  <c r="BE144"/>
  <c r="BE157"/>
  <c r="BE159"/>
  <c i="7" r="BE122"/>
  <c r="BE128"/>
  <c i="8" r="J116"/>
  <c r="BE133"/>
  <c r="BE134"/>
  <c r="BE139"/>
  <c r="BE146"/>
  <c i="9" r="BE140"/>
  <c r="BE158"/>
  <c i="10" r="BE143"/>
  <c r="BE147"/>
  <c r="BK134"/>
  <c r="BK133"/>
  <c r="J133"/>
  <c r="J100"/>
  <c i="11" r="F93"/>
  <c r="BE129"/>
  <c r="BE133"/>
  <c r="BE137"/>
  <c r="BE139"/>
  <c r="BE140"/>
  <c r="BE144"/>
  <c r="BE146"/>
  <c r="BE151"/>
  <c r="BE172"/>
  <c i="12" r="BE143"/>
  <c r="BE144"/>
  <c r="BE149"/>
  <c r="BE150"/>
  <c r="BE162"/>
  <c r="BE163"/>
  <c r="BK171"/>
  <c r="J171"/>
  <c r="J101"/>
  <c i="13" r="BE125"/>
  <c r="BE128"/>
  <c i="14" r="E84"/>
  <c r="J124"/>
  <c r="BE143"/>
  <c r="BE144"/>
  <c r="BE149"/>
  <c i="2" r="BE129"/>
  <c r="BE138"/>
  <c r="BE139"/>
  <c i="3" r="BE129"/>
  <c r="BE133"/>
  <c i="4" r="E110"/>
  <c r="BE133"/>
  <c r="BE155"/>
  <c i="5" r="BE124"/>
  <c r="BE125"/>
  <c r="BE126"/>
  <c i="6" r="J90"/>
  <c r="J119"/>
  <c r="BE129"/>
  <c r="BE176"/>
  <c r="BE184"/>
  <c r="BE185"/>
  <c i="7" r="J114"/>
  <c r="BE133"/>
  <c r="BE137"/>
  <c i="8" r="BE136"/>
  <c r="BE138"/>
  <c r="BE141"/>
  <c r="BE144"/>
  <c r="BE166"/>
  <c i="9" r="BE135"/>
  <c r="BE139"/>
  <c r="BE155"/>
  <c r="BE157"/>
  <c r="BK160"/>
  <c r="J160"/>
  <c r="J101"/>
  <c i="10" r="BE148"/>
  <c r="BE152"/>
  <c r="BE154"/>
  <c r="BK130"/>
  <c r="BK129"/>
  <c i="11" r="BE128"/>
  <c r="BE130"/>
  <c r="BE132"/>
  <c r="BE161"/>
  <c r="BE170"/>
  <c i="12" r="F93"/>
  <c r="J120"/>
  <c r="BE134"/>
  <c r="BE136"/>
  <c r="BE137"/>
  <c r="BE139"/>
  <c r="BE147"/>
  <c r="BE148"/>
  <c r="BE155"/>
  <c r="BE156"/>
  <c r="BE157"/>
  <c r="BE159"/>
  <c r="BE160"/>
  <c r="BE164"/>
  <c r="BE165"/>
  <c i="13" r="E84"/>
  <c r="J115"/>
  <c r="BE134"/>
  <c i="14" r="BE146"/>
  <c r="BE147"/>
  <c r="BE148"/>
  <c r="BE162"/>
  <c r="BE163"/>
  <c i="2" r="BE125"/>
  <c r="BE126"/>
  <c r="BE127"/>
  <c r="BE128"/>
  <c r="BE145"/>
  <c r="BK131"/>
  <c r="J131"/>
  <c r="J98"/>
  <c i="3" r="J115"/>
  <c r="BE139"/>
  <c i="4" r="BE130"/>
  <c r="BE131"/>
  <c r="BE135"/>
  <c r="BE136"/>
  <c r="BE138"/>
  <c r="BE148"/>
  <c r="BE149"/>
  <c r="BE150"/>
  <c r="BE151"/>
  <c r="BE152"/>
  <c r="BE153"/>
  <c i="5" r="F93"/>
  <c r="J117"/>
  <c i="8" r="BE142"/>
  <c i="9" r="J93"/>
  <c r="BE141"/>
  <c r="BE142"/>
  <c r="BE152"/>
  <c i="10" r="BE135"/>
  <c r="BE138"/>
  <c i="11" r="BE145"/>
  <c r="BE150"/>
  <c r="BE166"/>
  <c r="BE167"/>
  <c r="BE168"/>
  <c r="BE171"/>
  <c i="13" r="BE131"/>
  <c r="BE133"/>
  <c i="14" r="F127"/>
  <c r="BE136"/>
  <c r="BE169"/>
  <c r="BK132"/>
  <c r="J132"/>
  <c r="J99"/>
  <c i="2" r="F91"/>
  <c r="BE136"/>
  <c r="BE143"/>
  <c r="BK140"/>
  <c r="J140"/>
  <c r="J101"/>
  <c i="3" r="J91"/>
  <c r="BE125"/>
  <c r="BE126"/>
  <c r="BE127"/>
  <c r="BE136"/>
  <c r="BE137"/>
  <c r="BE143"/>
  <c r="BK138"/>
  <c r="J138"/>
  <c r="J100"/>
  <c i="4" r="J93"/>
  <c r="BE124"/>
  <c r="BE125"/>
  <c r="BE126"/>
  <c r="BE137"/>
  <c r="BE141"/>
  <c r="BE142"/>
  <c r="BE143"/>
  <c r="BE144"/>
  <c r="BE145"/>
  <c i="5" r="BE131"/>
  <c i="6" r="BE124"/>
  <c r="BE142"/>
  <c r="BE146"/>
  <c r="BE180"/>
  <c r="BE182"/>
  <c r="BE187"/>
  <c r="BE196"/>
  <c i="7" r="BE148"/>
  <c r="BE152"/>
  <c i="8" r="F93"/>
  <c r="BE125"/>
  <c i="9" r="J117"/>
  <c r="BE150"/>
  <c i="11" r="BE125"/>
  <c r="BE134"/>
  <c r="BE141"/>
  <c r="BE142"/>
  <c r="BE149"/>
  <c r="BE165"/>
  <c i="12" r="BE151"/>
  <c i="13" r="BE124"/>
  <c i="14" r="BE159"/>
  <c r="BE160"/>
  <c i="2" r="BE141"/>
  <c i="4" r="BE147"/>
  <c i="5" r="BE123"/>
  <c r="BE127"/>
  <c r="BE128"/>
  <c r="BE129"/>
  <c r="BE134"/>
  <c i="6" r="BE138"/>
  <c r="BE165"/>
  <c r="BE169"/>
  <c r="BE171"/>
  <c r="BE183"/>
  <c r="BE188"/>
  <c r="BE192"/>
  <c r="BE194"/>
  <c i="7" r="BE138"/>
  <c r="BE150"/>
  <c i="8" r="BE132"/>
  <c r="BE164"/>
  <c r="BE165"/>
  <c i="9" r="E84"/>
  <c r="BE133"/>
  <c r="BE134"/>
  <c r="BE138"/>
  <c r="BE149"/>
  <c r="BE156"/>
  <c i="10" r="J90"/>
  <c r="BE146"/>
  <c r="BE165"/>
  <c i="11" r="J93"/>
  <c r="BE131"/>
  <c r="BE136"/>
  <c r="BE143"/>
  <c r="BE175"/>
  <c i="12" r="BE126"/>
  <c r="BE135"/>
  <c r="BE142"/>
  <c r="BE172"/>
  <c i="13" r="J118"/>
  <c r="BE126"/>
  <c i="14" r="BE133"/>
  <c r="BE142"/>
  <c r="BE154"/>
  <c r="BE155"/>
  <c r="BE156"/>
  <c r="BE164"/>
  <c r="BE165"/>
  <c r="BE166"/>
  <c i="6" r="BE149"/>
  <c r="BE178"/>
  <c r="BE202"/>
  <c i="7" r="BE135"/>
  <c i="8" r="BE128"/>
  <c r="BE131"/>
  <c r="BE137"/>
  <c r="BE149"/>
  <c r="BE160"/>
  <c r="BE161"/>
  <c i="9" r="BE153"/>
  <c r="BE154"/>
  <c i="10" r="BE168"/>
  <c r="BE172"/>
  <c r="BE173"/>
  <c r="BE176"/>
  <c r="BK184"/>
  <c r="J184"/>
  <c r="J106"/>
  <c i="11" r="BE135"/>
  <c r="BE152"/>
  <c r="BE154"/>
  <c r="BE156"/>
  <c r="BE173"/>
  <c r="BE174"/>
  <c r="BE179"/>
  <c r="BE180"/>
  <c r="BE181"/>
  <c r="BE182"/>
  <c i="12" r="BE130"/>
  <c r="BE132"/>
  <c r="BE138"/>
  <c r="BE166"/>
  <c r="BE167"/>
  <c i="13" r="BE132"/>
  <c r="BE135"/>
  <c i="14" r="BE151"/>
  <c r="BE153"/>
  <c r="BE161"/>
  <c r="BK138"/>
  <c r="J138"/>
  <c r="J102"/>
  <c r="BK168"/>
  <c r="J168"/>
  <c r="J108"/>
  <c i="2" r="F37"/>
  <c i="1" r="BD95"/>
  <c i="6" r="F39"/>
  <c i="1" r="BD101"/>
  <c i="8" r="J36"/>
  <c i="1" r="AW104"/>
  <c i="3" r="F37"/>
  <c i="1" r="BD96"/>
  <c i="6" r="F38"/>
  <c i="1" r="BC101"/>
  <c i="9" r="J36"/>
  <c i="1" r="AW105"/>
  <c i="14" r="F38"/>
  <c i="1" r="BC111"/>
  <c i="13" r="F39"/>
  <c i="1" r="BD110"/>
  <c i="9" r="F36"/>
  <c i="1" r="BA105"/>
  <c i="4" r="F39"/>
  <c i="1" r="BD98"/>
  <c i="12" r="J36"/>
  <c i="1" r="AW109"/>
  <c i="7" r="F38"/>
  <c i="1" r="BC102"/>
  <c i="11" r="F36"/>
  <c i="1" r="BA108"/>
  <c i="5" r="F38"/>
  <c i="1" r="BC99"/>
  <c i="10" r="F38"/>
  <c i="1" r="BC106"/>
  <c i="7" r="F36"/>
  <c i="1" r="BA102"/>
  <c i="10" r="J36"/>
  <c i="1" r="AW106"/>
  <c i="4" r="F37"/>
  <c i="1" r="BB98"/>
  <c i="5" r="F39"/>
  <c i="1" r="BD99"/>
  <c i="10" r="F39"/>
  <c i="1" r="BD106"/>
  <c i="14" r="F39"/>
  <c i="1" r="BD111"/>
  <c i="2" r="J34"/>
  <c i="1" r="AW95"/>
  <c i="4" r="J36"/>
  <c i="1" r="AW98"/>
  <c i="8" r="F38"/>
  <c i="1" r="BC104"/>
  <c i="9" r="F38"/>
  <c i="1" r="BC105"/>
  <c i="3" r="J34"/>
  <c i="1" r="AW96"/>
  <c i="11" r="F37"/>
  <c i="1" r="BB108"/>
  <c i="14" r="F36"/>
  <c i="1" r="BA111"/>
  <c i="13" r="F38"/>
  <c i="1" r="BC110"/>
  <c i="9" r="F37"/>
  <c i="1" r="BB105"/>
  <c i="8" r="F36"/>
  <c i="1" r="BA104"/>
  <c i="3" r="F34"/>
  <c i="1" r="BA96"/>
  <c i="13" r="F36"/>
  <c i="1" r="BA110"/>
  <c i="5" r="F37"/>
  <c i="1" r="BB99"/>
  <c i="11" r="J36"/>
  <c i="1" r="AW108"/>
  <c i="11" r="F39"/>
  <c i="1" r="BD108"/>
  <c i="8" r="F39"/>
  <c i="1" r="BD104"/>
  <c i="6" r="F36"/>
  <c i="1" r="BA101"/>
  <c i="7" r="F39"/>
  <c i="1" r="BD102"/>
  <c i="2" r="F35"/>
  <c i="1" r="BB95"/>
  <c i="3" r="F35"/>
  <c i="1" r="BB96"/>
  <c i="8" r="F37"/>
  <c i="1" r="BB104"/>
  <c i="9" r="F39"/>
  <c i="1" r="BD105"/>
  <c i="5" r="F36"/>
  <c i="1" r="BA99"/>
  <c i="2" r="F36"/>
  <c i="1" r="BC95"/>
  <c i="5" r="J36"/>
  <c i="1" r="AW99"/>
  <c i="7" r="F37"/>
  <c i="1" r="BB102"/>
  <c i="11" r="F38"/>
  <c i="1" r="BC108"/>
  <c i="14" r="F37"/>
  <c i="1" r="BB111"/>
  <c i="12" r="F38"/>
  <c i="1" r="BC109"/>
  <c i="14" r="J36"/>
  <c i="1" r="AW111"/>
  <c i="6" r="F37"/>
  <c i="1" r="BB101"/>
  <c r="AS94"/>
  <c i="12" r="F36"/>
  <c i="1" r="BA109"/>
  <c i="12" r="F39"/>
  <c i="1" r="BD109"/>
  <c i="13" r="J36"/>
  <c i="1" r="AW110"/>
  <c i="10" r="F36"/>
  <c i="1" r="BA106"/>
  <c i="6" r="J36"/>
  <c i="1" r="AW101"/>
  <c i="12" r="F37"/>
  <c i="1" r="BB109"/>
  <c i="2" r="F34"/>
  <c i="1" r="BA95"/>
  <c i="3" r="F36"/>
  <c i="1" r="BC96"/>
  <c i="13" r="F37"/>
  <c i="1" r="BB110"/>
  <c i="4" r="F38"/>
  <c i="1" r="BC98"/>
  <c i="4" r="F36"/>
  <c i="1" r="BA98"/>
  <c i="7" r="J36"/>
  <c i="1" r="AW102"/>
  <c i="10" r="F37"/>
  <c i="1" r="BB106"/>
  <c i="7" r="J32"/>
  <c i="1" r="AG102"/>
  <c i="12" l="1" r="R124"/>
  <c r="R123"/>
  <c i="9" r="R124"/>
  <c r="R123"/>
  <c i="8" r="P123"/>
  <c r="P122"/>
  <c i="1" r="AU104"/>
  <c i="10" r="P136"/>
  <c r="P128"/>
  <c i="1" r="AU106"/>
  <c i="6" r="T122"/>
  <c i="10" r="BK128"/>
  <c r="J128"/>
  <c i="4" r="P122"/>
  <c i="1" r="AU98"/>
  <c i="9" r="BK123"/>
  <c r="J123"/>
  <c i="6" r="P122"/>
  <c i="1" r="AU101"/>
  <c i="4" r="T122"/>
  <c i="6" r="R122"/>
  <c i="10" r="T136"/>
  <c r="T128"/>
  <c i="2" r="R123"/>
  <c r="R122"/>
  <c i="14" r="P140"/>
  <c r="P130"/>
  <c i="1" r="AU111"/>
  <c i="3" r="P122"/>
  <c r="P121"/>
  <c i="1" r="AU96"/>
  <c i="11" r="R123"/>
  <c r="R122"/>
  <c i="4" r="R122"/>
  <c i="2" r="T123"/>
  <c r="T122"/>
  <c i="4" r="BK122"/>
  <c r="J122"/>
  <c r="J97"/>
  <c i="14" r="T140"/>
  <c r="T130"/>
  <c i="12" r="BK124"/>
  <c r="BK123"/>
  <c r="J123"/>
  <c r="J97"/>
  <c r="T124"/>
  <c r="T123"/>
  <c i="2" r="BK123"/>
  <c r="J123"/>
  <c r="J96"/>
  <c i="3" r="BK122"/>
  <c r="BK121"/>
  <c r="J121"/>
  <c i="8" r="BK123"/>
  <c r="J123"/>
  <c r="J98"/>
  <c i="10" r="J129"/>
  <c r="J98"/>
  <c r="J137"/>
  <c r="J103"/>
  <c i="12" r="J125"/>
  <c r="J99"/>
  <c i="10" r="J134"/>
  <c r="J101"/>
  <c i="11" r="BK123"/>
  <c r="J123"/>
  <c r="J98"/>
  <c i="7" r="J97"/>
  <c r="J121"/>
  <c r="J98"/>
  <c i="14" r="BK131"/>
  <c i="9" r="J124"/>
  <c r="J98"/>
  <c i="14" r="BK140"/>
  <c r="J140"/>
  <c r="J103"/>
  <c i="4" r="J123"/>
  <c r="J98"/>
  <c i="9" r="J125"/>
  <c r="J99"/>
  <c i="14" r="BK134"/>
  <c r="J134"/>
  <c r="J100"/>
  <c i="5" r="BK120"/>
  <c r="J120"/>
  <c r="J97"/>
  <c i="6" r="BK122"/>
  <c r="J122"/>
  <c r="J97"/>
  <c i="10" r="J130"/>
  <c r="J99"/>
  <c i="13" r="BK122"/>
  <c r="J122"/>
  <c r="J98"/>
  <c i="14" r="BK167"/>
  <c r="J167"/>
  <c r="J107"/>
  <c i="1" r="AU97"/>
  <c i="3" r="J33"/>
  <c i="1" r="AV96"/>
  <c r="AT96"/>
  <c i="10" r="F35"/>
  <c i="1" r="AZ106"/>
  <c r="BD103"/>
  <c i="12" r="J35"/>
  <c i="1" r="AV109"/>
  <c r="AT109"/>
  <c i="9" r="J32"/>
  <c i="1" r="AG105"/>
  <c r="BA103"/>
  <c r="AW103"/>
  <c i="9" r="F35"/>
  <c i="1" r="AZ105"/>
  <c r="BA107"/>
  <c r="AW107"/>
  <c r="BA100"/>
  <c r="AW100"/>
  <c i="7" r="J35"/>
  <c i="1" r="AV102"/>
  <c r="AT102"/>
  <c r="BD100"/>
  <c r="BA97"/>
  <c r="AW97"/>
  <c i="4" r="F35"/>
  <c i="1" r="AZ98"/>
  <c r="BB103"/>
  <c r="AX103"/>
  <c i="10" r="J35"/>
  <c i="1" r="AV106"/>
  <c r="AT106"/>
  <c i="5" r="J35"/>
  <c i="1" r="AV99"/>
  <c r="AT99"/>
  <c i="7" r="F35"/>
  <c i="1" r="AZ102"/>
  <c i="14" r="F35"/>
  <c i="1" r="AZ111"/>
  <c i="10" r="J32"/>
  <c i="1" r="AG106"/>
  <c r="AN106"/>
  <c r="BD107"/>
  <c r="BC103"/>
  <c r="AY103"/>
  <c r="BB100"/>
  <c r="AX100"/>
  <c i="5" r="F35"/>
  <c i="1" r="AZ99"/>
  <c r="BB97"/>
  <c r="AX97"/>
  <c i="2" r="J33"/>
  <c i="1" r="AV95"/>
  <c r="AT95"/>
  <c r="BC107"/>
  <c r="AY107"/>
  <c i="13" r="J35"/>
  <c i="1" r="AV110"/>
  <c r="AT110"/>
  <c r="AU100"/>
  <c i="3" r="J30"/>
  <c i="1" r="AG96"/>
  <c r="AN96"/>
  <c i="4" r="J35"/>
  <c i="1" r="AV98"/>
  <c r="AT98"/>
  <c i="13" r="F35"/>
  <c i="1" r="AZ110"/>
  <c r="BC97"/>
  <c r="AY97"/>
  <c i="6" r="J35"/>
  <c i="1" r="AV101"/>
  <c r="AT101"/>
  <c i="2" r="F33"/>
  <c i="1" r="AZ95"/>
  <c r="BC100"/>
  <c r="AY100"/>
  <c i="8" r="F35"/>
  <c i="1" r="AZ104"/>
  <c i="9" r="J35"/>
  <c i="1" r="AV105"/>
  <c r="AT105"/>
  <c r="BB107"/>
  <c r="AX107"/>
  <c i="14" r="J35"/>
  <c i="1" r="AV111"/>
  <c r="AT111"/>
  <c r="BD97"/>
  <c i="6" r="F35"/>
  <c i="1" r="AZ101"/>
  <c i="11" r="J35"/>
  <c i="1" r="AV108"/>
  <c r="AT108"/>
  <c i="8" r="J35"/>
  <c i="1" r="AV104"/>
  <c r="AT104"/>
  <c i="11" r="F35"/>
  <c i="1" r="AZ108"/>
  <c i="3" r="F33"/>
  <c i="1" r="AZ96"/>
  <c i="12" r="F35"/>
  <c i="1" r="AZ109"/>
  <c r="AU107"/>
  <c i="14" l="1" r="BK130"/>
  <c r="J130"/>
  <c r="J97"/>
  <c i="9" r="J41"/>
  <c i="3" r="J39"/>
  <c i="10" r="J41"/>
  <c i="12" r="J124"/>
  <c r="J98"/>
  <c i="3" r="J95"/>
  <c r="J122"/>
  <c r="J96"/>
  <c i="7" r="J41"/>
  <c i="8" r="BK122"/>
  <c r="J122"/>
  <c i="9" r="J97"/>
  <c i="13" r="BK121"/>
  <c r="J121"/>
  <c r="J97"/>
  <c i="11" r="BK122"/>
  <c r="J122"/>
  <c r="J97"/>
  <c i="14" r="J131"/>
  <c r="J98"/>
  <c i="2" r="BK122"/>
  <c r="J122"/>
  <c r="J95"/>
  <c i="10" r="J97"/>
  <c i="1" r="BD94"/>
  <c r="W33"/>
  <c r="BB94"/>
  <c r="AX94"/>
  <c r="BC94"/>
  <c r="AY94"/>
  <c r="BA94"/>
  <c r="W30"/>
  <c r="AN102"/>
  <c r="AN105"/>
  <c r="AZ100"/>
  <c r="AV100"/>
  <c r="AT100"/>
  <c i="12" r="J32"/>
  <c i="1" r="AG109"/>
  <c r="AN109"/>
  <c r="AZ103"/>
  <c r="AV103"/>
  <c r="AT103"/>
  <c r="AZ97"/>
  <c r="AV97"/>
  <c r="AT97"/>
  <c i="5" r="J32"/>
  <c i="1" r="AG99"/>
  <c r="AN99"/>
  <c r="AZ107"/>
  <c r="AV107"/>
  <c r="AT107"/>
  <c r="AU103"/>
  <c i="8" r="J32"/>
  <c i="1" r="AG104"/>
  <c r="AN104"/>
  <c i="6" r="J32"/>
  <c i="1" r="AG101"/>
  <c r="AN101"/>
  <c i="4" r="J32"/>
  <c i="1" r="AG98"/>
  <c r="AN98"/>
  <c i="4" l="1" r="J41"/>
  <c i="8" r="J97"/>
  <c i="12" r="J41"/>
  <c i="6" r="J41"/>
  <c i="5" r="J41"/>
  <c i="8" r="J41"/>
  <c i="1" r="AZ94"/>
  <c r="AV94"/>
  <c r="AK29"/>
  <c r="AU94"/>
  <c r="W31"/>
  <c r="AW94"/>
  <c r="AK30"/>
  <c i="14" r="J32"/>
  <c i="1" r="AG111"/>
  <c r="AN111"/>
  <c i="2" r="J30"/>
  <c i="1" r="AG95"/>
  <c i="13" r="J32"/>
  <c i="1" r="AG110"/>
  <c r="AN110"/>
  <c i="11" r="J32"/>
  <c i="1" r="AG108"/>
  <c r="AN108"/>
  <c r="W32"/>
  <c r="AG103"/>
  <c r="AN103"/>
  <c r="AG97"/>
  <c r="AN97"/>
  <c r="AG100"/>
  <c r="AN100"/>
  <c l="1" r="AN95"/>
  <c i="11" r="J41"/>
  <c i="2" r="J39"/>
  <c i="14" r="J41"/>
  <c i="13" r="J41"/>
  <c i="1" r="AG107"/>
  <c r="AN107"/>
  <c r="AT94"/>
  <c r="W29"/>
  <c l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<sst xmlns="http://schemas.openxmlformats.org/spreadsheetml/2006/main">
  <si>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</si>
  <si>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</si>
  <si>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</si>
  <si>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</si>
  <si>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</si>
  <si>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{dea8c283-3769-47e9-b9b1-3b1618dbda82}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</si>
  <si>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</si>
  <si>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</si>
  <si>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</si>
  <si>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</si>
  <si>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</si>
  <si>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</si>
  <si>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</si>
  <si>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</si>
  <si>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2020-024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</si>
  <si>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</si>
  <si>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</si>
  <si>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Zvýšení bezpečnosti dopravy III. – přechod Blažkova a Lipová – Na Bídě přejezd tramvají</t>
  </si>
  <si>
    <t>KSO:</t>
  </si>
  <si>
    <t>828 89</t>
  </si>
  <si>
    <t>CC-CZ:</t>
  </si>
  <si>
    <t>21129</t>
  </si>
  <si>
    <t>Místo:</t>
  </si>
  <si>
    <t>Liberec</t>
  </si>
  <si>
    <t>Datum:</t>
  </si>
  <si>
    <t>11. 9. 2020</t>
  </si>
  <si>
    <t>CZ-CPV:</t>
  </si>
  <si>
    <t>45310000-3</t>
  </si>
  <si>
    <t>CZ-CPA:</t>
  </si>
  <si>
    <t>42.22.22</t>
  </si>
  <si>
    <t>Zadavatel:</t>
  </si>
  <si>
    <t>IČ:</t>
  </si>
  <si>
    <t>Statutární město Liberec</t>
  </si>
  <si>
    <t>DIČ:</t>
  </si>
  <si>
    <t>Uchazeč:</t>
  </si>
  <si>
    <t>Vyplň údaj</t>
  </si>
  <si>
    <t>Projektant:</t>
  </si>
  <si>
    <t>Swarco Traffic CZ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</si>
  <si>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</si>
  <si>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</si>
  <si>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</si>
  <si>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</si>
  <si>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</si>
  <si>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</si>
  <si>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</si>
  <si>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</si>
  <si>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</si>
  <si>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</si>
  <si>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</si>
  <si>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</si>
  <si>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</si>
  <si>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</si>
  <si>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</si>
  <si>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</si>
  <si>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</si>
  <si>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</si>
  <si>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</si>
  <si>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</si>
  <si>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</si>
  <si>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</si>
  <si>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</si>
  <si>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</si>
  <si>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</si>
  <si>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</si>
  <si>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</si>
  <si>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</si>
  <si>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</si>
  <si>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</si>
  <si>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</si>
  <si>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</si>
  <si>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</si>
  <si>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</si>
  <si>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</si>
  <si>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</si>
  <si>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</si>
  <si>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</si>
  <si>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</si>
  <si>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</si>
  <si>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</si>
  <si>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</si>
  <si>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</si>
  <si>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</si>
  <si>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</si>
  <si>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</si>
  <si>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</si>
  <si>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</si>
  <si>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</si>
  <si>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1.1</t>
  </si>
  <si>
    <t>Ostatní náklady - SSZ LB.20 přechod Blažkova</t>
  </si>
  <si>
    <t>STA</t>
  </si>
  <si>
    <t>1</t>
  </si>
  <si>
    <t>{f9819ef8-605b-4c7e-a13d-2af16f73bfac}</t>
  </si>
  <si>
    <t>2</t>
  </si>
  <si>
    <t>1.2</t>
  </si>
  <si>
    <t>Ostatní náklady - SSZ LB.22 Lipová – Na Bídě přejezd tramvají</t>
  </si>
  <si>
    <t>{c599fd74-4c58-4d7b-9eaf-4b8594a478ab}</t>
  </si>
  <si>
    <t>SO 101.1</t>
  </si>
  <si>
    <t>Obnova zpevněných ploch a dopravního značení - SSZ LB.20 přechod Blažkova</t>
  </si>
  <si>
    <t>{d029caef-e500-442c-bbe5-42de00f2b05c}</t>
  </si>
  <si>
    <t>822 27</t>
  </si>
  <si>
    <t>2020024101.1-1</t>
  </si>
  <si>
    <t xml:space="preserve">Soupis prací pro obnovu zpevněných ploch  a dopravního značení - SSZ LB.20 přechod Blažkova</t>
  </si>
  <si>
    <t>Soupis</t>
  </si>
  <si>
    <t>{32fcd844-57d1-4744-8518-348435bb47ee}</t>
  </si>
  <si>
    <t>2020024101.1-2</t>
  </si>
  <si>
    <t>VRN - Vedlejší rozpočtové náklady - SSZ LB.20 přechod Blažkova</t>
  </si>
  <si>
    <t>{a15ccf10-dd0d-4053-8165-7b5ec782870e}</t>
  </si>
  <si>
    <t>SO 101.2</t>
  </si>
  <si>
    <t>Obnova zpevněných ploch a dopravního značení - SSZ LB.22 Lipová – Na Bídě přejezd tramvají</t>
  </si>
  <si>
    <t>{bdef25e4-1305-4fca-b03c-a6291e21a9c4}</t>
  </si>
  <si>
    <t>2020024101.2-1</t>
  </si>
  <si>
    <t xml:space="preserve">Soupis prací pro obnovu zpevněných ploch  a dopravního značení - SSZ LB.22 Lipová – Na Bídě přejezd </t>
  </si>
  <si>
    <t>{80cd9077-be72-4d82-a168-e93834a70b26}</t>
  </si>
  <si>
    <t>2020024101.2-2</t>
  </si>
  <si>
    <t>VRN - Vedlejší rozpočtové náklady - SSZ LB.22 Lipová – Na Bídě přejezd tramvají</t>
  </si>
  <si>
    <t>{117a5ee0-5579-475d-bcc3-6b68117b184f}</t>
  </si>
  <si>
    <t>SO 401.1</t>
  </si>
  <si>
    <t>SSZ LB.20 přechod Blažkova</t>
  </si>
  <si>
    <t>{8fde0a66-e9fa-4514-b8b5-d7c5485db988}</t>
  </si>
  <si>
    <t>SO 401.1.1</t>
  </si>
  <si>
    <t>Technologie SSZ - SSZ LB.20 přechod Blažkova</t>
  </si>
  <si>
    <t>{7a5f6987-5a13-40f1-b7d1-42c28bb3a00c}</t>
  </si>
  <si>
    <t>SO 401.1.2</t>
  </si>
  <si>
    <t>Montážní práce - SSZ LB.20 přechod Blažkova</t>
  </si>
  <si>
    <t>{56e2d291-727e-43c4-bfb5-e9060c972ae5}</t>
  </si>
  <si>
    <t>SO 401.1.4</t>
  </si>
  <si>
    <t>Stavebně montážní práce - SSZ LB.20 přechod Blažkova</t>
  </si>
  <si>
    <t>{e86c1d9d-89ef-4675-90bc-88e18b1baa7c}</t>
  </si>
  <si>
    <t>SO 401.2</t>
  </si>
  <si>
    <t>SSZ LB.22 Lipová – Na Bídě přejezd tramvají</t>
  </si>
  <si>
    <t>{246b4be3-6fb8-4826-8df2-1dc1b9c37745}</t>
  </si>
  <si>
    <t>SO 401.2.1</t>
  </si>
  <si>
    <t>Technologie SSZ - SSZ LB.22 Lipová – Na Bídě přejezd tramvají</t>
  </si>
  <si>
    <t>{ae351b18-468c-4453-868b-944b50103176}</t>
  </si>
  <si>
    <t>SO 401.2.2</t>
  </si>
  <si>
    <t>Montážní práce - SSZ LB.22 Lipová – Na Bídě přejezd tramvají</t>
  </si>
  <si>
    <t>{d7b8b560-90b6-4dc8-b6e5-8a62ba4d6bd0}</t>
  </si>
  <si>
    <t>SO 401.2.3</t>
  </si>
  <si>
    <t>Demontáže - SSZ LB.22 Lipová – Na Bídě přejezd tramvají</t>
  </si>
  <si>
    <t>{900ecd6d-554e-4914-9d8e-bf0b337ba2ea}</t>
  </si>
  <si>
    <t>SO 401.2.4</t>
  </si>
  <si>
    <t>Stavebně montážní práce - SSZ LB.22 Lipová – Na Bídě přejezd tramvají</t>
  </si>
  <si>
    <t>{4c0bafca-c63f-49b5-8591-189bac962538}</t>
  </si>
  <si>
    <t>KRYCÍ LIST SOUPISU PRACÍ</t>
  </si>
  <si>
    <t>Objekt:</t>
  </si>
  <si>
    <t>1.1 - Ostatní náklady - SSZ LB.20 přechod Blažkova</t>
  </si>
  <si>
    <t>45100000-8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</si>
  <si>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</si>
  <si>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</si>
  <si>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</si>
  <si>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</si>
  <si>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</si>
  <si>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</si>
  <si>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</si>
  <si>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</si>
  <si>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</si>
  <si>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</si>
  <si>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</si>
  <si>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</si>
  <si>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</si>
  <si>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</si>
  <si>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</si>
  <si>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</si>
  <si>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</si>
  <si>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</si>
  <si>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</si>
  <si>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</si>
  <si>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</si>
  <si>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</si>
  <si>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</si>
  <si>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</si>
  <si>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</si>
  <si>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</si>
  <si>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</si>
  <si>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</si>
  <si>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</si>
  <si>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</si>
  <si>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</si>
  <si>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</si>
  <si>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010001001R</t>
  </si>
  <si>
    <t>Vytyčení stávajících inženýrských sítí</t>
  </si>
  <si>
    <t>…</t>
  </si>
  <si>
    <t>R-položka</t>
  </si>
  <si>
    <t>4</t>
  </si>
  <si>
    <t>010001002R</t>
  </si>
  <si>
    <t>Geodetická činnost – zaměření skutečného provedení sloupů a kabeláže včetně dokumentace</t>
  </si>
  <si>
    <t>3</t>
  </si>
  <si>
    <t>013203001R</t>
  </si>
  <si>
    <t>Dokumentace stavby bez rozlišení - řadičová dokumentace</t>
  </si>
  <si>
    <t>6</t>
  </si>
  <si>
    <t>013203002R</t>
  </si>
  <si>
    <t>Dokumentace stavby bez rozlišení - projekt dopravního řešení</t>
  </si>
  <si>
    <t>8</t>
  </si>
  <si>
    <t>013203004R</t>
  </si>
  <si>
    <t>Dokumentace stavby bez rozlišení - DIO - projekt dopravního značení</t>
  </si>
  <si>
    <t>-239495110</t>
  </si>
  <si>
    <t>013254000</t>
  </si>
  <si>
    <t>Dokumentace skutečného provedení stavby</t>
  </si>
  <si>
    <t>CS ÚRS 2020 01</t>
  </si>
  <si>
    <t>10</t>
  </si>
  <si>
    <t>VRN3</t>
  </si>
  <si>
    <t>Zařízení staveniště</t>
  </si>
  <si>
    <t>7</t>
  </si>
  <si>
    <t>030001000</t>
  </si>
  <si>
    <t>12</t>
  </si>
  <si>
    <t>VRN4</t>
  </si>
  <si>
    <t>Inženýrská činnost</t>
  </si>
  <si>
    <t>044002000</t>
  </si>
  <si>
    <t>Revize</t>
  </si>
  <si>
    <t>14</t>
  </si>
  <si>
    <t>9</t>
  </si>
  <si>
    <t>045002000</t>
  </si>
  <si>
    <t>Kompletační a koordinační činnost</t>
  </si>
  <si>
    <t>16</t>
  </si>
  <si>
    <t>045002001R</t>
  </si>
  <si>
    <t>Realizační inženýring</t>
  </si>
  <si>
    <t>18</t>
  </si>
  <si>
    <t>VRN6</t>
  </si>
  <si>
    <t>Územní vlivy</t>
  </si>
  <si>
    <t>11</t>
  </si>
  <si>
    <t>065002000</t>
  </si>
  <si>
    <t>Mimostaveništní doprava materiálů</t>
  </si>
  <si>
    <t>20</t>
  </si>
  <si>
    <t>065002001R</t>
  </si>
  <si>
    <t>Horizontální přesun materiálu</t>
  </si>
  <si>
    <t>22</t>
  </si>
  <si>
    <t>VRN7</t>
  </si>
  <si>
    <t>Provozní vlivy</t>
  </si>
  <si>
    <t>13</t>
  </si>
  <si>
    <t>070001000</t>
  </si>
  <si>
    <t>24</t>
  </si>
  <si>
    <t>VRN9</t>
  </si>
  <si>
    <t>Ostatní náklady</t>
  </si>
  <si>
    <t>091003001R</t>
  </si>
  <si>
    <t xml:space="preserve">Přechodné dopravní značení </t>
  </si>
  <si>
    <t>-429840280</t>
  </si>
  <si>
    <t>P</t>
  </si>
  <si>
    <t>Poznámka k položce:_x000d_
Poznámka k položce: Zkušební provoz – vyhodnocení (bez úpravy softwaru)</t>
  </si>
  <si>
    <t>092103001</t>
  </si>
  <si>
    <t>Náklady na zkušební provoz</t>
  </si>
  <si>
    <t>26</t>
  </si>
  <si>
    <t>1.2 - Ostatní náklady - SSZ LB.22 Lipová – Na Bídě přejezd tramvají</t>
  </si>
  <si>
    <t>013203003R</t>
  </si>
  <si>
    <t>Dokumentace stavby bez rozlišení - DIO - projekt k dopravnímu značení</t>
  </si>
  <si>
    <t>Revize elektro</t>
  </si>
  <si>
    <t>045001999R</t>
  </si>
  <si>
    <t>Osvědčení o technické způsobilosti treference tram</t>
  </si>
  <si>
    <t>Přechodné dopravní značení</t>
  </si>
  <si>
    <t>28</t>
  </si>
  <si>
    <t>30</t>
  </si>
  <si>
    <t>SO 101.1 - Obnova zpevněných ploch a dopravního značení - SSZ LB.20 přechod Blažkova</t>
  </si>
  <si>
    <t>Soupis:</t>
  </si>
  <si>
    <t xml:space="preserve">2020024101.1-1 - Soupis prací pro obnovu zpevněných ploch  a dopravního značení - SSZ LB.20 přechod Blažkova</t>
  </si>
  <si>
    <t>45000000-7</t>
  </si>
  <si>
    <t>1 - Zemní práce</t>
  </si>
  <si>
    <t>5 - Komunikace</t>
  </si>
  <si>
    <t>9 - Ostatní konstrukce a práce</t>
  </si>
  <si>
    <t>Zemní práce</t>
  </si>
  <si>
    <t>113138</t>
  </si>
  <si>
    <t xml:space="preserve">odstranění AB krytu vozovky vjezdu do parkovacího domu v tl.110 mm z důvodu pokládky vedení a osazení zařízení pro SSZ přechodu pro chodce v hranicích úprav SO 101   položka včetně odvozu na skládku - vzdálenost do 20 km- skládkovné v samostatné položce 0</t>
  </si>
  <si>
    <t>M3</t>
  </si>
  <si>
    <t>2019_OTSKP</t>
  </si>
  <si>
    <t>113188</t>
  </si>
  <si>
    <t>odstranění krytu chodníků z betonové dlažby v tl.60 mm z důvodu pokládky vedení a osazení zařízení pro SSZ přechodu pro chodce v hranicích úprav SO 101 - předpoklad 20% z celkové plochy úpravy dlažeb v rámci uvedené stavby SO 101 - upřesní TDI dle skutečn</t>
  </si>
  <si>
    <t>113328</t>
  </si>
  <si>
    <t>lokální odstranění podkladních vrstev konstrukcí chodníků v tl.150-200 mm dle situace a lokální odstranění podkladní vrstvy konstrukcí vozovky komunikace MK na vjezdu do parkovacího domu v tl.300 mm z důvodu pokládky vedení a osazení zařízení pro SSZ přec</t>
  </si>
  <si>
    <t>11351</t>
  </si>
  <si>
    <t xml:space="preserve">odstranění bet. záhonových obrubníků v hranicích úprav SO 101  položka včetně odvozu na skládku - vzdálenost do 20 km- skládkovné v samostatné položce 014101.1</t>
  </si>
  <si>
    <t>M</t>
  </si>
  <si>
    <t>11352</t>
  </si>
  <si>
    <t xml:space="preserve">odstranění bet. silničních obrubníků v hranicích úprav SO 101  položka včetně odvozu na skládku - vzdálenost do 20 km- skládkovné v samostatné položce 014101.1</t>
  </si>
  <si>
    <t>12110</t>
  </si>
  <si>
    <t xml:space="preserve">sejmutí ornice v tl. 100 mm v hranicích úprav SO 101 na nezpevněných zatravněných plochách  položka obsahuje sejmutí ornice,naložení a odvozu materálu na skládku -vzdálenost do 20 km  skládkovné v položce č.014101.3</t>
  </si>
  <si>
    <t>18110</t>
  </si>
  <si>
    <t>úprava pláně v místě obnovy kompletní konstrukce vozovky vjezdu a konstrukce chodníku v hranicích úprav bude provedena úprava pláně na požadovanou únosnost</t>
  </si>
  <si>
    <t>M2</t>
  </si>
  <si>
    <t>18130</t>
  </si>
  <si>
    <t xml:space="preserve">úprava pláně v místě provedení nezpevněných ploch v hranicích úprav  bude provedena úprava pláně na požadované parametry</t>
  </si>
  <si>
    <t>18230</t>
  </si>
  <si>
    <t xml:space="preserve">úprava ploch s nezpevněným povrchem - vrstvou ornice v tl. 100 mm  pol. vč.nákupu, dovozu a rozprostření(možné využití sejmuté ornice v místě stavby při vhodném složení -dle příkazu TDI)</t>
  </si>
  <si>
    <t>18241</t>
  </si>
  <si>
    <t xml:space="preserve">úprava nezpevněných ploch v hranicích úprav SO 101  pol. vč. nákupu,dovozu a pokládky travního semene,provedení zálivky, pokosení a vyhrabání pokosu</t>
  </si>
  <si>
    <t>Komunikace</t>
  </si>
  <si>
    <t>56330.1</t>
  </si>
  <si>
    <t xml:space="preserve">komunikace vjezdu - konstrukce A -podkladní vrstva ze štěrkodrti ŠDA -min tl. 150 mm fr. 0-63 mm -kvalitativní třída A(dle sklonu zemní pláně 3% - tl.150-170 mm)  pol. vč. nákupu,dovozu a pokládky materiálu</t>
  </si>
  <si>
    <t>56330.2</t>
  </si>
  <si>
    <t xml:space="preserve">komunikace vjezdu - konstrukce A -podkladní vrstva ze štěrkodrti ŠDA -min tl. 150 mm fr. 0-32 mm -kvalitativní třída A  pol. vč. nákupu,dovozu a pokládky materiálu</t>
  </si>
  <si>
    <t>56330.3</t>
  </si>
  <si>
    <t xml:space="preserve">chodník - konstrukce B -podkladní vrstva ze štěrkodrti ŠDB -min tl. 150 mm fr. 0-32 mm -kvalitativní třída B (dle sklonu zemní pláně 3% tl.150-170 mm)  chodník - konstrukce B1 - lokální doplnění podkladní vrstvy ze štěrkodrti ŠDB -min tl. 50 mm fr. 0-32 m</t>
  </si>
  <si>
    <t>572213</t>
  </si>
  <si>
    <t xml:space="preserve">spojovací postřik z asfaltové emulze PSE 0,25 kg/m2 - vjezd - komunikace - konstrukce A,A1  položka včetně nákupu,dovozu a pokládky materiálu</t>
  </si>
  <si>
    <t>574A03</t>
  </si>
  <si>
    <t xml:space="preserve">vjezd - komunikace - konstrukce A,A1 - kryt asfaltový beton ACO 11 - tl. 40 mm  položka včetně nákupu,dovozu a pokládky materiálu</t>
  </si>
  <si>
    <t>574E06.1</t>
  </si>
  <si>
    <t xml:space="preserve">vjezd - komunikace - konstrukce A,A1 - podkladní vrstva krytu asfaltový beton ACP 16+ - tl. 70 mm  pol. vč.nákupu, dovozu a pokládky materiálu</t>
  </si>
  <si>
    <t>32</t>
  </si>
  <si>
    <t>17</t>
  </si>
  <si>
    <t>582611</t>
  </si>
  <si>
    <t xml:space="preserve">chodník - konstrukce B - kryt betonová dlažba DL I - 100/200/60 mm -tl.60 mm - typ cihla (barva šedá) - do lože kameniva drceného fr.4-8 mm- tl. 40 mm  doplnění nové dlažby v místě obnovy stávajících chodníků po provedení výkopových prací a pokládce novéh</t>
  </si>
  <si>
    <t>34</t>
  </si>
  <si>
    <t>58261A</t>
  </si>
  <si>
    <t xml:space="preserve">chodník - konstrukce B- betonová dlažba DL I - 100/200/60 mm - tl. 60 mm -reliéfní dlažba-prvky OSSPO(barva červená)- -do lože z drceného kameniva fr.4-8 mm - tl. 40 mm  doplnění nové dlažby v místě obnovy stávajících chodníků po provedení výkopových prac</t>
  </si>
  <si>
    <t>36</t>
  </si>
  <si>
    <t>19</t>
  </si>
  <si>
    <t>587206.1</t>
  </si>
  <si>
    <t xml:space="preserve">předláždění stávajícího krytu chodníků v hranicích úprav SO 101- konstrukce B,B1 - z betonové dlažby se zámkem - tvar cihla - barva šedá, povrch hladký  uložení do lože z kameniva drceného fr.4-8mm - tl. 40 mm  z uvedeného množství dlažby bude po očištění</t>
  </si>
  <si>
    <t>38</t>
  </si>
  <si>
    <t>587206.2</t>
  </si>
  <si>
    <t xml:space="preserve">předláždění stávajícího krytu chodníků v hranicích úprav SO 101- konstrukce B,B1 - z betonové dlažby se zámkem - tvar cihla - barva červéná, povrch reliéfní s výstupky  uložení do lože z kameniva drceného fr.4-8mm - tl. 40 mm  z uvedeného množství dlažby </t>
  </si>
  <si>
    <t>40</t>
  </si>
  <si>
    <t>58920</t>
  </si>
  <si>
    <t xml:space="preserve">asfaltová zálivka modifikovaná za horka (dle TP 115) - ve styku krytu vozovky a silniční obrubou chodníku , osazenou podél vozovky, mezi novým a starým AB- krytem  položka včetně nákupu,dovozu a pokládky materiálu</t>
  </si>
  <si>
    <t>42</t>
  </si>
  <si>
    <t>Ostatní konstrukce a práce</t>
  </si>
  <si>
    <t>914122</t>
  </si>
  <si>
    <t xml:space="preserve">zpětné osazení stávajícího trvalého SDZ IP 6 do nové pozice (na nové sloupky SSZ) po provedení stavebních prací - specifikace - grafická příloha PD SO 101 - Situace dopravní značení  položka včetně dovozu ze skladu správce a montáže SDZ</t>
  </si>
  <si>
    <t>KUS</t>
  </si>
  <si>
    <t>44</t>
  </si>
  <si>
    <t>23</t>
  </si>
  <si>
    <t>914123</t>
  </si>
  <si>
    <t xml:space="preserve">demontáž stávajícího trvalého SDZ IP 6 - specifikace - grafická příloha PD SO 101 - Situace dopravní značení-nové (uvedené SDZ bude následně zpětně osazeno v loklatě stavby po dokončení stavebních prací)  položka včetně odvozu a uložení do skladu správce </t>
  </si>
  <si>
    <t>46</t>
  </si>
  <si>
    <t>915211.1</t>
  </si>
  <si>
    <t xml:space="preserve">provedení nového VDZ V5 a V7a v bílé barvě - plast  položka včetně nákupu,dovozu materiálu a prací souvisejících s pokládkou VDZ</t>
  </si>
  <si>
    <t>48</t>
  </si>
  <si>
    <t>25</t>
  </si>
  <si>
    <t>915211.2</t>
  </si>
  <si>
    <t xml:space="preserve">provedení nového VDZ V12b v barvě žlutá - plast  položka včetně nákupu,dovozu materiálu a prací souvisejících s pokládkou VDZ</t>
  </si>
  <si>
    <t>KS</t>
  </si>
  <si>
    <t>50</t>
  </si>
  <si>
    <t>915212</t>
  </si>
  <si>
    <t xml:space="preserve">odstranění stávajícího VDZ V7a v bílé barvě - plast  položka včetně dovozu zařízení pro uvedené práce , odvozu odstraněného materiálu a prací souvisejících s odstraněním VDZ</t>
  </si>
  <si>
    <t>52</t>
  </si>
  <si>
    <t>27</t>
  </si>
  <si>
    <t>915221</t>
  </si>
  <si>
    <t xml:space="preserve">provedení hmatného vodicího pásu v místě obnovy stávajícího přechodu pro chodce  položka včetně nákupu,dovozu materiálu a prací souvisejících s pokládkou VDZ</t>
  </si>
  <si>
    <t>54</t>
  </si>
  <si>
    <t>917211</t>
  </si>
  <si>
    <t xml:space="preserve">betonový obrubník 50/200/1000 mm do bet. lože C20/25-XF3 tl. 100 mm- včetně 5% rezerva na prořez obrub  pol. vč. nákupu,dovozu a osazení obrub</t>
  </si>
  <si>
    <t>56</t>
  </si>
  <si>
    <t>29</t>
  </si>
  <si>
    <t>917224</t>
  </si>
  <si>
    <t xml:space="preserve">silniční betonový obrubník 150/250/1000 mm do bet. lože C20/25-XF3 tl. 150 mm-včetně 5% rezerva na prořez obrub  pol. vč. nákupu,dovozu a osazení obrub</t>
  </si>
  <si>
    <t>58</t>
  </si>
  <si>
    <t>919123</t>
  </si>
  <si>
    <t xml:space="preserve">v místě styku nové kce stezky pro chodce ÚK se stávajícím betonovým krytem navazující stezky - v tl. do 150 mm  položka včetně dovozu zařízení pro uvedenou stavební činnost</t>
  </si>
  <si>
    <t>60</t>
  </si>
  <si>
    <t>2020024101.1-2 - VRN - Vedlejší rozpočtové náklady - SSZ LB.20 přechod Blažkova</t>
  </si>
  <si>
    <t>0 - Všeobecné konstrukce a práce</t>
  </si>
  <si>
    <t>Všeobecné konstrukce a práce</t>
  </si>
  <si>
    <t>014101.1</t>
  </si>
  <si>
    <t xml:space="preserve">Katalogu odpadů ( (vyhláška MŽP č. 93/2016 Sb.) - Skupina 17 00 00 – Stavební a demoliční odpady  kód druhu odpadu 17 01 01 – beton - z položek č. 113188,11351,11352</t>
  </si>
  <si>
    <t>014101.2</t>
  </si>
  <si>
    <t xml:space="preserve">Katalogu odpadů (vyhláška MŽP č. 93/2016 Sb.) - Skupina 17 00 00 – Stavební a demoliční odpady  kód druhu odpadu 17 09 04 – směsný stavební a demoliční odpad -z položky č. 113328</t>
  </si>
  <si>
    <t>014101.3</t>
  </si>
  <si>
    <t xml:space="preserve">Katalogu odpadů (vyhláška MŽP č. 93/2016 Sb.) - Skupina 17 00 00 – Stavební a demoliční odpady  kód druhu odpadu 17 05 04 – zemina a kamení - z položky č.12110</t>
  </si>
  <si>
    <t>014101.4</t>
  </si>
  <si>
    <t xml:space="preserve">Katalogu odpadů (vyhláška MŽP č. 93/2016 Sb.) - Skupina 17 00 00 – Stavební a demoliční odpady  kód druhu odpadu 17 03 02 – asfaltové směsi - z položky č.113138</t>
  </si>
  <si>
    <t>02620</t>
  </si>
  <si>
    <t>položka obsahuje zkoušení konstrukcí - zkoušky na zemní pláni konstrukce chodníků a po provedení podkladních vrstev těchto zpevněných konstrukcí - minimálně 2 místa v uvedeném úseku ulice Blažková v místě obnovy konstrukce chodníků v hranicích úprav</t>
  </si>
  <si>
    <t>KPL</t>
  </si>
  <si>
    <t>02720</t>
  </si>
  <si>
    <t>dopravně inženýrská opatření -osazení provizorního DZ - v průběhu stavby dle ZOV a vyjádření příslušného DI PČR- viz dokumentace a dokladová část,zahrnuje pronájem,osazení,přesuny a odvoz provizorního DZ</t>
  </si>
  <si>
    <t>02911.1</t>
  </si>
  <si>
    <t>geometrické zaměření skutečného provedení stavby</t>
  </si>
  <si>
    <t>02911.2</t>
  </si>
  <si>
    <t>geodetická činnost v průběhu provádění stavebních prací(geodet zhotovitele stavby) včetně vytyčení stavby a zjištění skutečného průběhu IS,součástí je vybudování potřebné vytyčovací sítě</t>
  </si>
  <si>
    <t>02940</t>
  </si>
  <si>
    <t>vypracování realizačních detailů stavebního objektu dle požadavků vybraného zhotovitele stavby a dokumentace skutečného provedení stavby ( DSPS ) včetně digitální podoby ve formátech dwg a pdf</t>
  </si>
  <si>
    <t>02960</t>
  </si>
  <si>
    <t>Autorský dozor projektanta</t>
  </si>
  <si>
    <t>02991.1</t>
  </si>
  <si>
    <t xml:space="preserve">dle požadavku dotačního titulu - informační tabule na kamenném sloupku , osazení do betonového základu C20/25-XF3 v tl.150 mm  položka včetně nákupu, dodání a montáže materiálu, příslušných zemních prací a souvisejících prací s montáží</t>
  </si>
  <si>
    <t>02991.2</t>
  </si>
  <si>
    <t>položka obsahuje výrobu a osazení informativní tabule stavby obsahující údaje investora,projektanta,dodavatele,termín provádění,výši nákladů a zodpovědné osoby,po dokončení stavby bude tabule odstraněna</t>
  </si>
  <si>
    <t>03100</t>
  </si>
  <si>
    <t>-zařízení staveniště pro vybraného zhotovitele stavby, vyčleněny pozemky ve vlastnictví investora</t>
  </si>
  <si>
    <t>B4</t>
  </si>
  <si>
    <t>B14</t>
  </si>
  <si>
    <t>10,4</t>
  </si>
  <si>
    <t>B17</t>
  </si>
  <si>
    <t>23,2</t>
  </si>
  <si>
    <t>B18</t>
  </si>
  <si>
    <t>0,8</t>
  </si>
  <si>
    <t>B30</t>
  </si>
  <si>
    <t>4,5</t>
  </si>
  <si>
    <t>C30</t>
  </si>
  <si>
    <t>1,68</t>
  </si>
  <si>
    <t>B35</t>
  </si>
  <si>
    <t>5,55</t>
  </si>
  <si>
    <t>SO 101.2 - Obnova zpevněných ploch a dopravního značení - SSZ LB.22 Lipová – Na Bídě přejezd tramvají</t>
  </si>
  <si>
    <t>C35</t>
  </si>
  <si>
    <t>1,5</t>
  </si>
  <si>
    <t xml:space="preserve">2020024101.2-1 - Soupis prací pro obnovu zpevněných ploch  a dopravního značení - SSZ LB.22 Lipová – Na Bídě přejezd </t>
  </si>
  <si>
    <t>ODSTRANĚNÍ KRYTU ZPEVNĚNÝCH PLOCH Z DLAŽDIC, ODVOZ DO 20KM</t>
  </si>
  <si>
    <t>26407466</t>
  </si>
  <si>
    <t>VV</t>
  </si>
  <si>
    <t>A30</t>
  </si>
  <si>
    <t>"chodníky: "562*0.06</t>
  </si>
  <si>
    <t>"prvky OSSPO: "75*0.06</t>
  </si>
  <si>
    <t>"komunikace: "21*0.08</t>
  </si>
  <si>
    <t>D30</t>
  </si>
  <si>
    <t>"Celkem: "A30+B30+C30</t>
  </si>
  <si>
    <t>ODSTRAN PODKL ZPEVNĚNÝCH PLOCH Z KAMENIVA NESTMEL, ODVOZ DO 20KM</t>
  </si>
  <si>
    <t>268070599</t>
  </si>
  <si>
    <t>A35</t>
  </si>
  <si>
    <t xml:space="preserve">"chodníky:  "61*0.15</t>
  </si>
  <si>
    <t>"prvky OSSPO: "37*0.15</t>
  </si>
  <si>
    <t>"komunikace: "5*0.30</t>
  </si>
  <si>
    <t>D35</t>
  </si>
  <si>
    <t>"Celkem: "A35+B35+C35</t>
  </si>
  <si>
    <t>ODSTRANĚNÍ ZÁHONOVÝCH OBRUBNÍKŮ</t>
  </si>
  <si>
    <t>-1496344143</t>
  </si>
  <si>
    <t>ODSTRANĚNÍ CHODNÍKOVÝCH OBRUBNÍKŮ BETONOVÝCH</t>
  </si>
  <si>
    <t>1926490949</t>
  </si>
  <si>
    <t>113728</t>
  </si>
  <si>
    <t>FRÉZOVÁNÍ ZPEVNĚNÝCH PLOCH ASFALTOVÝCH, ODVOZ DO 20KM</t>
  </si>
  <si>
    <t>-85534413</t>
  </si>
  <si>
    <t>A36</t>
  </si>
  <si>
    <t>30*0.5*0.05</t>
  </si>
  <si>
    <t>SEJMUTÍ ORNICE NEBO LESNÍ PŮDY</t>
  </si>
  <si>
    <t>-1045555189</t>
  </si>
  <si>
    <t>A28</t>
  </si>
  <si>
    <t>25*0.1</t>
  </si>
  <si>
    <t>ÚPRAVA PLÁNĚ SE ZHUTNĚNÍM V HORNINĚ TŘ. I</t>
  </si>
  <si>
    <t>905110830</t>
  </si>
  <si>
    <t>A33</t>
  </si>
  <si>
    <t>61+37+5</t>
  </si>
  <si>
    <t>ÚPRAVA PLÁNĚ BEZ ZHUTNĚNÍ</t>
  </si>
  <si>
    <t>1524485949</t>
  </si>
  <si>
    <t>A31</t>
  </si>
  <si>
    <t>ROZPROSTŘENÍ ORNICE V ROVINĚ</t>
  </si>
  <si>
    <t>-605982902</t>
  </si>
  <si>
    <t>A29</t>
  </si>
  <si>
    <t>ZALOŽENÍ TRÁVNÍKU RUČNÍM VÝSEVEM</t>
  </si>
  <si>
    <t>-1461723637</t>
  </si>
  <si>
    <t>A34</t>
  </si>
  <si>
    <t>VOZOVKOVÉ VRSTVY ZE ŠTĚRKODRTI</t>
  </si>
  <si>
    <t>-490827080</t>
  </si>
  <si>
    <t>A17</t>
  </si>
  <si>
    <t>"konstrukce A17: "(61+37)*0.15</t>
  </si>
  <si>
    <t>"konstrukce A1:" (562-61-37)*0.05</t>
  </si>
  <si>
    <t>C17</t>
  </si>
  <si>
    <t>"Celkem: "A17+B17</t>
  </si>
  <si>
    <t>-1343767185</t>
  </si>
  <si>
    <t>A18</t>
  </si>
  <si>
    <t>"konstrukce B: "5*0.25</t>
  </si>
  <si>
    <t>"konstrukce B1:" (21-5)*0.05</t>
  </si>
  <si>
    <t>C18</t>
  </si>
  <si>
    <t>"Celkem: "A18+B18</t>
  </si>
  <si>
    <t>SPOJOVACÍ POSTŘIK Z EMULZE DO 0,5KG/M2</t>
  </si>
  <si>
    <t>185494065</t>
  </si>
  <si>
    <t>A25</t>
  </si>
  <si>
    <t>30*0.5</t>
  </si>
  <si>
    <t>ASFALTOVÝ BETON PRO OBRUSNÉ VRSTVY ACO 11</t>
  </si>
  <si>
    <t>-1455067382</t>
  </si>
  <si>
    <t>A24</t>
  </si>
  <si>
    <t>582605</t>
  </si>
  <si>
    <t>KRYTY Z BETON DLAŽDIC SE ZÁMKEM BAREV TL 80MM BEZ LOŽE</t>
  </si>
  <si>
    <t>179952862</t>
  </si>
  <si>
    <t>A26</t>
  </si>
  <si>
    <t>21*0.2</t>
  </si>
  <si>
    <t>KRYTY Z BETON DLAŽDIC SE ZÁMKEM ŠEDÝCH TL 60MM DO LOŽE Z KAM</t>
  </si>
  <si>
    <t>-1928201072</t>
  </si>
  <si>
    <t>A15</t>
  </si>
  <si>
    <t>562*0.2</t>
  </si>
  <si>
    <t>58261A.1</t>
  </si>
  <si>
    <t>KRYTY Z BETON DLAŽDIC SE ZÁMKEM BAREV RELIÉF TL 60MM DO LOŽE Z KAM</t>
  </si>
  <si>
    <t>944510160</t>
  </si>
  <si>
    <t>A14</t>
  </si>
  <si>
    <t>"nové prvky OSPPO: "14</t>
  </si>
  <si>
    <t>"doplnění stávajících:" (75-23)*0.2</t>
  </si>
  <si>
    <t>C14</t>
  </si>
  <si>
    <t>"Celkem: "A14+B14</t>
  </si>
  <si>
    <t>58261A.2</t>
  </si>
  <si>
    <t>-456287680</t>
  </si>
  <si>
    <t>A21</t>
  </si>
  <si>
    <t>23*0.2</t>
  </si>
  <si>
    <t>587202</t>
  </si>
  <si>
    <t>PŘEDLÁŽDĚNÍ KRYTU Z DROBNÝCH KOSTEK</t>
  </si>
  <si>
    <t>161452129</t>
  </si>
  <si>
    <t>PŘEDLÁŽDĚNÍ KRYTU Z BETONOVÝCH DLAŽDIC SE ZÁMKEM</t>
  </si>
  <si>
    <t>-1680402996</t>
  </si>
  <si>
    <t>A19</t>
  </si>
  <si>
    <t>562*0.8</t>
  </si>
  <si>
    <t>-164561081</t>
  </si>
  <si>
    <t>A20</t>
  </si>
  <si>
    <t>(75-23)*0.8+23*0.8</t>
  </si>
  <si>
    <t>587206.3</t>
  </si>
  <si>
    <t>-2035190585</t>
  </si>
  <si>
    <t>A22</t>
  </si>
  <si>
    <t>21*0.8</t>
  </si>
  <si>
    <t>VÝPLŇ SPAR MODIFIKOVANÝM ASFALTEM</t>
  </si>
  <si>
    <t>1218865880</t>
  </si>
  <si>
    <t>914121</t>
  </si>
  <si>
    <t>DOPRAVNÍ ZNAČKY ZÁKLADNÍ VELIKOSTI OCELOVÉ FÓLIE TŘ 1 - DODÁVKA A MONTÁŽ</t>
  </si>
  <si>
    <t>1961867830</t>
  </si>
  <si>
    <t>A9</t>
  </si>
  <si>
    <t>2+2</t>
  </si>
  <si>
    <t>DOPRAVNÍ ZNAČKY ZÁKLADNÍ VELIKOSTI OCELOVÉ FÓLIE TŘ 1 - DEMONTÁŽ</t>
  </si>
  <si>
    <t>-1498270372</t>
  </si>
  <si>
    <t>914221</t>
  </si>
  <si>
    <t>DOPRAVNÍ ZNAČKY ZVĚTŠENÉ VELIKOSTI OCELOVÉ FÓLIE TŘ 1 - DODÁVKA A MONTÁŽ</t>
  </si>
  <si>
    <t>-583437006</t>
  </si>
  <si>
    <t>914223</t>
  </si>
  <si>
    <t>DOPRAVNÍ ZNAČKY ZVĚTŠENÉ VELIKOSTI OCELOVÉ FÓLIE TŘ 1 - DEMONTÁŽ</t>
  </si>
  <si>
    <t>1226327253</t>
  </si>
  <si>
    <t>914921</t>
  </si>
  <si>
    <t>SLOUPKY A STOJKY DOPRAVNÍCH ZNAČEK Z OCEL TRUBEK DO PATKY - DODÁVKA A MONTÁŽ</t>
  </si>
  <si>
    <t>1006386576</t>
  </si>
  <si>
    <t>A8</t>
  </si>
  <si>
    <t>1+1</t>
  </si>
  <si>
    <t>914923</t>
  </si>
  <si>
    <t>SLOUPKY A STOJKY DZ Z OCEL TRUBEK DO PATKY DEMONTÁŽ</t>
  </si>
  <si>
    <t>-1442746734</t>
  </si>
  <si>
    <t>VODOROVNÉ DOPRAVNÍ ZNAČENÍ PLASTEM HLADKÉ - DODÁVKA A POKLÁDKA</t>
  </si>
  <si>
    <t>-676467271</t>
  </si>
  <si>
    <t>A4</t>
  </si>
  <si>
    <t>"V1a: "0.5*0.125</t>
  </si>
  <si>
    <t>"V5:" 2*5</t>
  </si>
  <si>
    <t>C4</t>
  </si>
  <si>
    <t>"Celkem: "A4+B4</t>
  </si>
  <si>
    <t>31</t>
  </si>
  <si>
    <t>VODOROVNÉ DOPRAVNÍ ZNAČENÍ PLASTEM HLADKÉ - ODSTRANĚNÍ</t>
  </si>
  <si>
    <t>-1670845338</t>
  </si>
  <si>
    <t>A5</t>
  </si>
  <si>
    <t>VODOR DOPRAV ZNAČ PLASTEM STRUKTURÁLNÍ NEHLUČNÉ - DOD A POKLÁDKA</t>
  </si>
  <si>
    <t>1177269183</t>
  </si>
  <si>
    <t>A6</t>
  </si>
  <si>
    <t>(8.3*6*0.03)*2</t>
  </si>
  <si>
    <t>33</t>
  </si>
  <si>
    <t>91551</t>
  </si>
  <si>
    <t>VODOROVNÉ DOPRAVNÍ ZNAČENÍ - PŘEDEM PŘIPRAVENÉ SYMBOLY</t>
  </si>
  <si>
    <t>-1511076815</t>
  </si>
  <si>
    <t>A7</t>
  </si>
  <si>
    <t>1+1+1+1</t>
  </si>
  <si>
    <t>ZÁHONOVÉ OBRUBY Z BETONOVÝCH OBRUBNÍKŮ ŠÍŘ 50MM</t>
  </si>
  <si>
    <t>-1972618426</t>
  </si>
  <si>
    <t>A1</t>
  </si>
  <si>
    <t>25*1.05</t>
  </si>
  <si>
    <t>35</t>
  </si>
  <si>
    <t>SILNIČNÍ A CHODNÍKOVÉ OBRUBY Z BETONOVÝCH OBRUBNÍKŮ ŠÍŘ 150MM</t>
  </si>
  <si>
    <t>1488591939</t>
  </si>
  <si>
    <t>A2</t>
  </si>
  <si>
    <t>30*1.05</t>
  </si>
  <si>
    <t>919112</t>
  </si>
  <si>
    <t>ŘEZÁNÍ ASFALTOVÉHO KRYTU VOZOVEK TL DO 100MM</t>
  </si>
  <si>
    <t>1565592112</t>
  </si>
  <si>
    <t>A3</t>
  </si>
  <si>
    <t>B5</t>
  </si>
  <si>
    <t>C5</t>
  </si>
  <si>
    <t>D5</t>
  </si>
  <si>
    <t>1,375</t>
  </si>
  <si>
    <t>B11</t>
  </si>
  <si>
    <t>C11</t>
  </si>
  <si>
    <t>2020024101.2-2 - VRN - Vedlejší rozpočtové náklady - SSZ LB.22 Lipová – Na Bídě přejezd tramvají</t>
  </si>
  <si>
    <t>POPLATKY ZA SKLÁDKU</t>
  </si>
  <si>
    <t>-1540490192</t>
  </si>
  <si>
    <t>"obrubníky: "(25*0.05*0.20)+(30*0.15*0.25)</t>
  </si>
  <si>
    <t>E5</t>
  </si>
  <si>
    <t>"Celkem: "A5+B5+C5+D5</t>
  </si>
  <si>
    <t>746473427</t>
  </si>
  <si>
    <t>A11</t>
  </si>
  <si>
    <t>D11</t>
  </si>
  <si>
    <t>"Celkem: "A11+B11+C11</t>
  </si>
  <si>
    <t>-1366476466</t>
  </si>
  <si>
    <t>1861510137</t>
  </si>
  <si>
    <t>ZKOUŠENÍ KONSTRUKCÍ A PRACÍ NEZÁVISLOU ZKUŠEBNOU</t>
  </si>
  <si>
    <t>1246680644</t>
  </si>
  <si>
    <t>POMOC PRÁCE ZŘÍZ NEBO ZAJIŠŤ REGULACI A OCHRANU DOPRAVY</t>
  </si>
  <si>
    <t>-319672679</t>
  </si>
  <si>
    <t>A10</t>
  </si>
  <si>
    <t>OSTATNÍ POŽADAVKY - GEODETICKÉ ZAMĚŘENÍ</t>
  </si>
  <si>
    <t>1414386309</t>
  </si>
  <si>
    <t>1495197246</t>
  </si>
  <si>
    <t>OSTATNÍ POŽADAVKY - VYPRACOVÁNÍ DOKUMENTACE</t>
  </si>
  <si>
    <t>490805833</t>
  </si>
  <si>
    <t>OSTATNÍ POŽADAVKY - ODBORNÝ DOZOR</t>
  </si>
  <si>
    <t>KČ</t>
  </si>
  <si>
    <t>139738351</t>
  </si>
  <si>
    <t>OSTATNÍ POŽADAVKY - INFORMAČNÍ TABULE</t>
  </si>
  <si>
    <t>-777008468</t>
  </si>
  <si>
    <t>A12</t>
  </si>
  <si>
    <t>ZAŘÍZENÍ STAVENIŠTĚ - ZŘÍZENÍ, PROVOZ, DEMONTÁŽ</t>
  </si>
  <si>
    <t>1412402959</t>
  </si>
  <si>
    <t>1484613002</t>
  </si>
  <si>
    <t>A13</t>
  </si>
  <si>
    <t>SO 401.1 - SSZ LB.20 přechod Blažkova</t>
  </si>
  <si>
    <t>SO 401.1.1 - Technologie SSZ - SSZ LB.20 přechod Blažkova</t>
  </si>
  <si>
    <t>M - Práce a dodávky M</t>
  </si>
  <si>
    <t xml:space="preserve">    21-M - Elektromontáže</t>
  </si>
  <si>
    <t xml:space="preserve">    22-M - Montáže technologických zařízení pro dopravní stavby</t>
  </si>
  <si>
    <t>Práce a dodávky M</t>
  </si>
  <si>
    <t>21-M</t>
  </si>
  <si>
    <t>Elektromontáže</t>
  </si>
  <si>
    <t>34143302</t>
  </si>
  <si>
    <t>šňůra s Cu jádrem stíněná CMSM 5x0,75mm2</t>
  </si>
  <si>
    <t>m</t>
  </si>
  <si>
    <t>256</t>
  </si>
  <si>
    <t>64</t>
  </si>
  <si>
    <t>4*5,0</t>
  </si>
  <si>
    <t>Součet</t>
  </si>
  <si>
    <t>34143318</t>
  </si>
  <si>
    <t>šňůra s Cu jádrem stíněná CMSM 7x0,75mm2</t>
  </si>
  <si>
    <t>316740611R</t>
  </si>
  <si>
    <t>stožárová výzbroj - dvířka</t>
  </si>
  <si>
    <t>kus</t>
  </si>
  <si>
    <t>316740613R</t>
  </si>
  <si>
    <t>základ chodeckého stožáru a RŘ</t>
  </si>
  <si>
    <t>316740614R</t>
  </si>
  <si>
    <t>štítek na označení kabelů</t>
  </si>
  <si>
    <t>316740615R</t>
  </si>
  <si>
    <t>těsnící pěna</t>
  </si>
  <si>
    <t>316740717R</t>
  </si>
  <si>
    <t>chodecký stožár 3,4 m</t>
  </si>
  <si>
    <t>316740718R</t>
  </si>
  <si>
    <t>chodecký stožár 3,8 m</t>
  </si>
  <si>
    <t>316740691R</t>
  </si>
  <si>
    <t>svorkovnice stožárová (24 pozic)</t>
  </si>
  <si>
    <t>246420300</t>
  </si>
  <si>
    <t>ředidlo olejo-syntetické k nanášení štětcem</t>
  </si>
  <si>
    <t>kg</t>
  </si>
  <si>
    <t>246215599R</t>
  </si>
  <si>
    <t>barva syntetická vrchní na ocelové konstrukce bal.0,75 litru</t>
  </si>
  <si>
    <t>Poznámka k položce:_x000d_
Poznámka k položce: Spotřeba: 0,08-0,11 kg/m2 v jedné vrstvě</t>
  </si>
  <si>
    <t>404452600</t>
  </si>
  <si>
    <t>páska upínací 12,7 x 0,75 mm (50 m)</t>
  </si>
  <si>
    <t>404452568R</t>
  </si>
  <si>
    <t>svorka SR 02</t>
  </si>
  <si>
    <t>404452569R</t>
  </si>
  <si>
    <t>svorka SR 03</t>
  </si>
  <si>
    <t>35442062</t>
  </si>
  <si>
    <t>pás zemnící 30x4mm FeZn</t>
  </si>
  <si>
    <t>1679449570</t>
  </si>
  <si>
    <t>(142,4+0,3+1,2+6,7+1,5)*1,1</t>
  </si>
  <si>
    <t>345713510</t>
  </si>
  <si>
    <t>trubka elektroinstalační ohebná, HDPE+LDPE 09050</t>
  </si>
  <si>
    <t>4*113,0+4*5,0+19,0+2*8,0+2*4,0</t>
  </si>
  <si>
    <t>341111692R</t>
  </si>
  <si>
    <t>Výstražná folie šířka 22 cm červená</t>
  </si>
  <si>
    <t>34111036</t>
  </si>
  <si>
    <t>kabel silový s Cu jádrem CYKY 3x2,5mm2</t>
  </si>
  <si>
    <t>9+8</t>
  </si>
  <si>
    <t>34111169</t>
  </si>
  <si>
    <t>kabel silový s Cu jádrem CYKY 24x2,5 mm2</t>
  </si>
  <si>
    <t>519694544</t>
  </si>
  <si>
    <t>127+147+36</t>
  </si>
  <si>
    <t>34143159R</t>
  </si>
  <si>
    <t>TCEKFY 2p</t>
  </si>
  <si>
    <t>132+152</t>
  </si>
  <si>
    <t>22-M</t>
  </si>
  <si>
    <t>Montáže technologických zařízení pro dopravní stavby</t>
  </si>
  <si>
    <t>404452711R</t>
  </si>
  <si>
    <t>LED - Dopravní návěstidlo 3 x 210/230V plný signál</t>
  </si>
  <si>
    <t>404452795.1R</t>
  </si>
  <si>
    <t>Doplnění mikroprocesorového řadiče včetně nového SW</t>
  </si>
  <si>
    <t>404452799R</t>
  </si>
  <si>
    <t>Videosouprava - 2 kamery</t>
  </si>
  <si>
    <t>404452701R</t>
  </si>
  <si>
    <t>LED - Chodecké návěstidlo 2 x 210/230V</t>
  </si>
  <si>
    <t>404452784R</t>
  </si>
  <si>
    <t>Chodecké tlačítko</t>
  </si>
  <si>
    <t>404452785R</t>
  </si>
  <si>
    <t>Chodecké tlačítko - s rozpínáním, vč. rozpínacího kontaktu</t>
  </si>
  <si>
    <t>404452788R</t>
  </si>
  <si>
    <t>Akustické návěští pro nevidomé SZN - 1</t>
  </si>
  <si>
    <t>404452787R</t>
  </si>
  <si>
    <t>Přijímače pro dálkovou aktivaci zvukových návěstidel (BPN - 1)</t>
  </si>
  <si>
    <t>SO 401.1.2 - Montážní práce - SSZ LB.20 přechod Blažkova</t>
  </si>
  <si>
    <t>HZS - Hodinové zúčtovací sazby</t>
  </si>
  <si>
    <t>210802109</t>
  </si>
  <si>
    <t>Montáž měděných vodičů CMSM, CMFM, A03VV, AO5, CGLU, CYH, CYLY, HO3VV, HO5 3x1,5 mm2 volně</t>
  </si>
  <si>
    <t>210802119</t>
  </si>
  <si>
    <t>Montáž měděných vodičů CMSM, CMFM, A03VV, AO5, CGLU, CYH, CYLY, HO3VV, HO5 5x1,50 mm2 volně</t>
  </si>
  <si>
    <t>220110346</t>
  </si>
  <si>
    <t>Montáž štítku kabelového průběžného</t>
  </si>
  <si>
    <t>220111869R</t>
  </si>
  <si>
    <t>Nátěr zemnícího pásku/drátu</t>
  </si>
  <si>
    <t>220300529R</t>
  </si>
  <si>
    <t>Ukončení šňůr lisovací trubičkou</t>
  </si>
  <si>
    <t>220300621</t>
  </si>
  <si>
    <t>Ukončení návěstního kabelu nelepící páskou do 5x1/1,5</t>
  </si>
  <si>
    <t>931460307</t>
  </si>
  <si>
    <t>220300625</t>
  </si>
  <si>
    <t>Ukončení návěstního kabelu nelepící páskou do 24x1/1,5</t>
  </si>
  <si>
    <t>-911306582</t>
  </si>
  <si>
    <t>220300694R</t>
  </si>
  <si>
    <t>Ukončení kabelu TCEKFY 2P x 1</t>
  </si>
  <si>
    <t>220552561R</t>
  </si>
  <si>
    <t>Drátová forma kabelů do 10 vodičů</t>
  </si>
  <si>
    <t>220552563R</t>
  </si>
  <si>
    <t>Drátová forma kabelů do 30 vodičů</t>
  </si>
  <si>
    <t>220860067R</t>
  </si>
  <si>
    <t>Montáž přijímače pro dálkovou aktivaci zvukových návěstidel (BPN - 1)</t>
  </si>
  <si>
    <t>220860069R</t>
  </si>
  <si>
    <t>Montáž akustické signalizace SZN-1</t>
  </si>
  <si>
    <t>220960007R</t>
  </si>
  <si>
    <t>Montáž třmenu videodetekce</t>
  </si>
  <si>
    <t>220960049R</t>
  </si>
  <si>
    <t>Montáž sestaveného návěstidla na stožár</t>
  </si>
  <si>
    <t>220960129R</t>
  </si>
  <si>
    <t>Montáž dopravního videodetektoru</t>
  </si>
  <si>
    <t>220960121R</t>
  </si>
  <si>
    <t>Montáž optoodělovačů videosignálu</t>
  </si>
  <si>
    <t>220960126</t>
  </si>
  <si>
    <t>Montáž tlačítka pro chodce na stožár</t>
  </si>
  <si>
    <t>220960122R</t>
  </si>
  <si>
    <t>Montáž a nastavení videokamer</t>
  </si>
  <si>
    <t>220960138R</t>
  </si>
  <si>
    <t>Montáž stožárové výzbroje</t>
  </si>
  <si>
    <t>220960139R</t>
  </si>
  <si>
    <t>Montáž stožárové svorkovnice</t>
  </si>
  <si>
    <t>220960190R</t>
  </si>
  <si>
    <t>Regulace a aktivace první signální skupiny bez použitím montážní plošiny</t>
  </si>
  <si>
    <t>220960191R</t>
  </si>
  <si>
    <t>Konfigurace virtuálních detekčních smyček</t>
  </si>
  <si>
    <t>220960192R</t>
  </si>
  <si>
    <t>Doladění pozic smyček, monitoring</t>
  </si>
  <si>
    <t>220960197</t>
  </si>
  <si>
    <t>Regulace a aktivace každé další signální skupiny bez použití montážní plošiny</t>
  </si>
  <si>
    <t>220960308R</t>
  </si>
  <si>
    <t>Příprava ke komplexnímu vyzkoušení SSZ</t>
  </si>
  <si>
    <t>hod</t>
  </si>
  <si>
    <t>220960309R</t>
  </si>
  <si>
    <t>Komplexní vyzkoušení SSZ</t>
  </si>
  <si>
    <t>220960404</t>
  </si>
  <si>
    <t>Zjištění průchodnosti kabelu SSZ 24-žilového včetně změření izolačního stavu</t>
  </si>
  <si>
    <t>22096049R</t>
  </si>
  <si>
    <t>Přepnutí SSZ na blikající žlutou a zajištění v řadiči</t>
  </si>
  <si>
    <t>220960449R</t>
  </si>
  <si>
    <t>Uvedení zařízení SSZ do provozu po přepnutí na blikající žlutou se zajištěním v řadiči</t>
  </si>
  <si>
    <t>HZS</t>
  </si>
  <si>
    <t>Hodinové zúčtovací sazby</t>
  </si>
  <si>
    <t>HZS3239R</t>
  </si>
  <si>
    <t>Montážní práce oceněné HZS</t>
  </si>
  <si>
    <t>262144</t>
  </si>
  <si>
    <t>SO 401.1.4 - Stavebně montážní práce - SSZ LB.20 přechod Blažkova</t>
  </si>
  <si>
    <t>HSV - Práce a dodávky HSV</t>
  </si>
  <si>
    <t xml:space="preserve">    1 - Zemní práce</t>
  </si>
  <si>
    <t>PSV - Práce a dodávky PSV</t>
  </si>
  <si>
    <t xml:space="preserve">    743 - Elektromontáže - hrubá montáž</t>
  </si>
  <si>
    <t xml:space="preserve">    22-M -   Montáže technologických zařízení pro dopravní stavby</t>
  </si>
  <si>
    <t xml:space="preserve">    46-M - Zemní práce při extr.mont.pracích</t>
  </si>
  <si>
    <t>VRN4 - Inženýrská činnost</t>
  </si>
  <si>
    <t>HSV</t>
  </si>
  <si>
    <t>Práce a dodávky HSV</t>
  </si>
  <si>
    <t>141721117R</t>
  </si>
  <si>
    <t>Řízený zemní protlak hloubky do 6 m vnějšího průměru do 50 mm v hornině tř 1 až 4</t>
  </si>
  <si>
    <t>Poznámka k položce:_x000d_
Poznámka k položce: položka zahrnuje dodávku protlačovaného potrubí a veškeré pomocné práce (startovací zařízení, startovací a cílová jáma, opěrné a vodící bloky a pod.)</t>
  </si>
  <si>
    <t>PSV</t>
  </si>
  <si>
    <t>Práce a dodávky PSV</t>
  </si>
  <si>
    <t>743</t>
  </si>
  <si>
    <t>Elektromontáže - hrubá montáž</t>
  </si>
  <si>
    <t>743612121</t>
  </si>
  <si>
    <t>Montáž vodič uzemňovací drát nebo lano D do 10 mm v městské zástavbě</t>
  </si>
  <si>
    <t>210810027R</t>
  </si>
  <si>
    <t>protažení kabelů chráničkami pod vozovkou - řízený protlak</t>
  </si>
  <si>
    <t>210810010R</t>
  </si>
  <si>
    <t>CYKY do 24x1,5, 3x16, 5x10 - volně uložen</t>
  </si>
  <si>
    <t>127+147+36+9+8</t>
  </si>
  <si>
    <t xml:space="preserve">  Montáže technologických zařízení pro dopravní stavby</t>
  </si>
  <si>
    <t>220060429R</t>
  </si>
  <si>
    <t>Položení ochranné trubky do kabelového lože průměru 50 mm</t>
  </si>
  <si>
    <t>4*113,0+4*5,0+3*12,0+2*8,0+2*4,0</t>
  </si>
  <si>
    <t>220731519R</t>
  </si>
  <si>
    <t>Montáž uzemění stožárů</t>
  </si>
  <si>
    <t>220960092R</t>
  </si>
  <si>
    <t>Montáž základu chodeckého stožáru vč. betonu + montáž chodeckého stořáru na základ</t>
  </si>
  <si>
    <t>220060432R</t>
  </si>
  <si>
    <t>Položení výstražné folie šířky 22 cm</t>
  </si>
  <si>
    <t>142,4+0,3+1,2+6,7+1,5</t>
  </si>
  <si>
    <t>220960095R</t>
  </si>
  <si>
    <t>Zajištění kabelů při křížení</t>
  </si>
  <si>
    <t>220960096R</t>
  </si>
  <si>
    <t>Zajištění kabelů při souběhu</t>
  </si>
  <si>
    <t>46-M</t>
  </si>
  <si>
    <t>Zemní práce při extr.mont.pracích</t>
  </si>
  <si>
    <t>460010025R</t>
  </si>
  <si>
    <t>Vytyčení trasy vedení kabelového podzemního ve vozovce a podél vozovky</t>
  </si>
  <si>
    <t>km</t>
  </si>
  <si>
    <t>460050809R</t>
  </si>
  <si>
    <t>Hloubení nezapažených jam pro stožáry ostatních typů a řadiče ručně v hornině tř 3-4</t>
  </si>
  <si>
    <t>m3</t>
  </si>
  <si>
    <t>3*1,75</t>
  </si>
  <si>
    <t>460120019R</t>
  </si>
  <si>
    <t>Zásyp jam ručně v hornině třídy 3-4</t>
  </si>
  <si>
    <t>Poznámka k položce:_x000d_
Poznámka k položce: vč. hutnění</t>
  </si>
  <si>
    <t>5,25-(3*0,6)</t>
  </si>
  <si>
    <t>460150149R</t>
  </si>
  <si>
    <t>Hloubení kabelových zapažených i nezapažených rýh ručně š 35 cm, hl 60 cm, v hornině tř 3-4</t>
  </si>
  <si>
    <t>113,0+5,0+12,0+8,0+4,0</t>
  </si>
  <si>
    <t>460421107R</t>
  </si>
  <si>
    <t>Lože kabelů z písku nebo štěrkopísku tl 10 cm nad kabel, bez zakrytí, šířky lože do 35 cm</t>
  </si>
  <si>
    <t>460560149R</t>
  </si>
  <si>
    <t xml:space="preserve">Zásyp rýh ručně šířky 35 cm, hloubky 60 cm, z horniny třídy 3-4  vč. hutnění</t>
  </si>
  <si>
    <t>460600023</t>
  </si>
  <si>
    <t>Vodorovné přemístění horniny jakékoliv třídy do 1000 m</t>
  </si>
  <si>
    <t>460600031</t>
  </si>
  <si>
    <t>Příplatek k vodorovnému přemístění horniny za každých dalších 1000 m</t>
  </si>
  <si>
    <t>26,65*9 "Přepočtené koeficientem množství</t>
  </si>
  <si>
    <t>460600096R</t>
  </si>
  <si>
    <t>Uložení sypaniny na skládky</t>
  </si>
  <si>
    <t>460600097R</t>
  </si>
  <si>
    <t>Poplatek za uložení odpadu ze sypaniny na skládce (skládkovné)</t>
  </si>
  <si>
    <t>t</t>
  </si>
  <si>
    <t>26,65*1,9</t>
  </si>
  <si>
    <t>460600098R</t>
  </si>
  <si>
    <t>Příplatek na nakypření</t>
  </si>
  <si>
    <t>Poznámka k položce:_x000d_
Poznámka k položce: 20% výkopu</t>
  </si>
  <si>
    <t>460600099R</t>
  </si>
  <si>
    <t>Příplatek za lepivost</t>
  </si>
  <si>
    <t>043002099R</t>
  </si>
  <si>
    <t>Hutnící zkoušky</t>
  </si>
  <si>
    <t>SO 401.2 - SSZ LB.22 Lipová – Na Bídě přejezd tramvají</t>
  </si>
  <si>
    <t>SO 401.2.1 - Technologie SSZ - SSZ LB.22 Lipová – Na Bídě přejezd tramvají</t>
  </si>
  <si>
    <t>341211059R</t>
  </si>
  <si>
    <t>kabel TCEKFY 2 p x 1</t>
  </si>
  <si>
    <t>316740503R</t>
  </si>
  <si>
    <t>výložníkový stožár 2 m - lehký</t>
  </si>
  <si>
    <t>316740505R</t>
  </si>
  <si>
    <t>výložníkový stožár 3 m - lehký</t>
  </si>
  <si>
    <t>316740603R</t>
  </si>
  <si>
    <t>výložníkový stožár 4,5 m- středně těžký</t>
  </si>
  <si>
    <t>316740604R</t>
  </si>
  <si>
    <t>výložníkový stožár 4.5 m- středně těžký atypický s ramenem pro VO</t>
  </si>
  <si>
    <t>316740692R</t>
  </si>
  <si>
    <t>svorkovnice stožárová (30 pozic)</t>
  </si>
  <si>
    <t>316740693R</t>
  </si>
  <si>
    <t>Malá rozvodná skříňka se svorkovnicí pro umístění na trakční stožár</t>
  </si>
  <si>
    <t>35441073</t>
  </si>
  <si>
    <t>drát D 10mm FeZn</t>
  </si>
  <si>
    <t>345713550</t>
  </si>
  <si>
    <t>trubka elektroinstalační ohebná Kopoflex, HDPE+LDPE KF 09110</t>
  </si>
  <si>
    <t>341111300</t>
  </si>
  <si>
    <t>kabel silový s Cu jádrem CYKY 12x1,5 mm2</t>
  </si>
  <si>
    <t>34111134</t>
  </si>
  <si>
    <t>kabel silový s Cu jádrem CYKY 12x2,5 mm2</t>
  </si>
  <si>
    <t>1694968270</t>
  </si>
  <si>
    <t>1461654196</t>
  </si>
  <si>
    <t>341111650</t>
  </si>
  <si>
    <t>kabel silový s Cu jádrem CYKY 24x1,5 mm2</t>
  </si>
  <si>
    <t>341111692R.1</t>
  </si>
  <si>
    <t>kabel Unitronic Li2YCYv(TP) 2x2x0,5</t>
  </si>
  <si>
    <t>404452791R</t>
  </si>
  <si>
    <t>Kontrastní rám na tramvajové návěstidlo</t>
  </si>
  <si>
    <t>404452795R</t>
  </si>
  <si>
    <t>Mikroprocesorový řadič včetně SW</t>
  </si>
  <si>
    <t>404452800R</t>
  </si>
  <si>
    <t>Technologie pro preferenci tram všetně rozvodné skříně</t>
  </si>
  <si>
    <t>62</t>
  </si>
  <si>
    <t>404452796R</t>
  </si>
  <si>
    <t>Základ řadiče/rozvodné skříně pro preferenci tram</t>
  </si>
  <si>
    <t>404452797R</t>
  </si>
  <si>
    <t>Zemnící souprava řadiče/rozvodné skříně pref tram</t>
  </si>
  <si>
    <t>66</t>
  </si>
  <si>
    <t>68</t>
  </si>
  <si>
    <t>37</t>
  </si>
  <si>
    <t>70</t>
  </si>
  <si>
    <t>404452712R</t>
  </si>
  <si>
    <t>LED - Dopravní návěstidlo 3 x 210/230V směrový signál</t>
  </si>
  <si>
    <t>72</t>
  </si>
  <si>
    <t>39</t>
  </si>
  <si>
    <t>74</t>
  </si>
  <si>
    <t>404452703R</t>
  </si>
  <si>
    <t>LED - Dopravní návěstidlo 3 x 300/230V plný signál</t>
  </si>
  <si>
    <t>76</t>
  </si>
  <si>
    <t>41</t>
  </si>
  <si>
    <t>404452704R</t>
  </si>
  <si>
    <t>LED - Dopravní návěstidlo 3 x 300/230V směrový signál</t>
  </si>
  <si>
    <t>78</t>
  </si>
  <si>
    <t>404452709R</t>
  </si>
  <si>
    <t>LED -Tramvajové návěstidlo</t>
  </si>
  <si>
    <t>80</t>
  </si>
  <si>
    <t>43</t>
  </si>
  <si>
    <t>404452710R</t>
  </si>
  <si>
    <t>LED - tramvajové výzvové návěstidlo</t>
  </si>
  <si>
    <t>82</t>
  </si>
  <si>
    <t>341110720</t>
  </si>
  <si>
    <t>kabel silový s Cu jádrem CYKY 4x6 mm2</t>
  </si>
  <si>
    <t>84</t>
  </si>
  <si>
    <t>45</t>
  </si>
  <si>
    <t>341110760</t>
  </si>
  <si>
    <t>kabel silový s Cu jádrem CYKY 4x10 mm2</t>
  </si>
  <si>
    <t>86</t>
  </si>
  <si>
    <t>404452781R</t>
  </si>
  <si>
    <t xml:space="preserve">GSM modul  pro propojení do současného systému</t>
  </si>
  <si>
    <t>88</t>
  </si>
  <si>
    <t>47</t>
  </si>
  <si>
    <t>404452782R</t>
  </si>
  <si>
    <t>Třmen návěstidla 300 na výložník, pevný</t>
  </si>
  <si>
    <t>90</t>
  </si>
  <si>
    <t>404452783R</t>
  </si>
  <si>
    <t>Montážní patky tramvajového návěstidla</t>
  </si>
  <si>
    <t>92</t>
  </si>
  <si>
    <t>49</t>
  </si>
  <si>
    <t>94</t>
  </si>
  <si>
    <t>96</t>
  </si>
  <si>
    <t>51</t>
  </si>
  <si>
    <t>404452786R</t>
  </si>
  <si>
    <t>Chodecké tlačítko modré - rozpínací kontakt</t>
  </si>
  <si>
    <t>98</t>
  </si>
  <si>
    <t>404452786R.1</t>
  </si>
  <si>
    <t>Jednotka pro časové ovládání zvukových návěstidel (JAZS - 1)</t>
  </si>
  <si>
    <t>100</t>
  </si>
  <si>
    <t>53</t>
  </si>
  <si>
    <t>102</t>
  </si>
  <si>
    <t>104</t>
  </si>
  <si>
    <t>55</t>
  </si>
  <si>
    <t>404452789R</t>
  </si>
  <si>
    <t>Radiohodiny DCF</t>
  </si>
  <si>
    <t>106</t>
  </si>
  <si>
    <t>404452790R</t>
  </si>
  <si>
    <t>Detektor pro preferenci tram, Pripat 433Mhz</t>
  </si>
  <si>
    <t>108</t>
  </si>
  <si>
    <t>57</t>
  </si>
  <si>
    <t>404452791R.1</t>
  </si>
  <si>
    <t>Konektor C016 20F003 100 12</t>
  </si>
  <si>
    <t>110</t>
  </si>
  <si>
    <t>404452792R</t>
  </si>
  <si>
    <t>Šachta pro Pripat</t>
  </si>
  <si>
    <t>112</t>
  </si>
  <si>
    <t>59</t>
  </si>
  <si>
    <t>358221170</t>
  </si>
  <si>
    <t>jistič 1pólový-charakteristika B LPN (LSN) 63B/0</t>
  </si>
  <si>
    <t>114</t>
  </si>
  <si>
    <t>358221171R</t>
  </si>
  <si>
    <t>bezpotenciální relé pro ovládání VO</t>
  </si>
  <si>
    <t>116</t>
  </si>
  <si>
    <t>SO 401.2.2 - Montážní práce - SSZ LB.22 Lipová – Na Bídě přejezd tramvají</t>
  </si>
  <si>
    <t>210802139R</t>
  </si>
  <si>
    <t>Montáž měděných vodičů CMSM, CMFM, A03VV, AO5, CGLU, CYH, CYLY, HO3VV, HO5 5x0,75 mm2 volně</t>
  </si>
  <si>
    <t>210802129R</t>
  </si>
  <si>
    <t>Montáž měděných vodičů CMSM, CMFM, A03VV, AO5, CGLU, CYH, CYLY, HO3VV, HO5 7x0,75 mm2 volně</t>
  </si>
  <si>
    <t>220111759R</t>
  </si>
  <si>
    <t>Uzemnění řadičové skříně/skříně preference tram</t>
  </si>
  <si>
    <t>220300623</t>
  </si>
  <si>
    <t>Ukončení návěstního kabelu nelepící páskou do 12x1/1,5</t>
  </si>
  <si>
    <t>220300633R</t>
  </si>
  <si>
    <t>Ukončení návěstního kabelu nelepící páskou do 12x1/2,5</t>
  </si>
  <si>
    <t>357623004</t>
  </si>
  <si>
    <t>220300635R</t>
  </si>
  <si>
    <t>Ukončení návěstního kabelu nelepící páskou do 24x1/2,5</t>
  </si>
  <si>
    <t>1116813258</t>
  </si>
  <si>
    <t>220300692R</t>
  </si>
  <si>
    <t>Ukončení kabelu nelepící páskou do 4x1/6</t>
  </si>
  <si>
    <t>220300693R</t>
  </si>
  <si>
    <t>Ukončení kabelu nelepící páskou do 4x1/10</t>
  </si>
  <si>
    <t>220300695R</t>
  </si>
  <si>
    <t>Ukončení kabelu Unitronic</t>
  </si>
  <si>
    <t>220552562R</t>
  </si>
  <si>
    <t>Drátová forma kabelů do 20 vodičů</t>
  </si>
  <si>
    <t>220860068R</t>
  </si>
  <si>
    <t>Montáž jednotky pro časové ovládání zvukových návěstidel (JAZS - 1)</t>
  </si>
  <si>
    <t>220860070R</t>
  </si>
  <si>
    <t>Montáž atypického výložníku s lampou VO na stožár</t>
  </si>
  <si>
    <t>220960005</t>
  </si>
  <si>
    <t>Montáž výložníku na stožár</t>
  </si>
  <si>
    <t>220960006R</t>
  </si>
  <si>
    <t>Montáž třmenu návěstidla na výložníku</t>
  </si>
  <si>
    <t>220960044R</t>
  </si>
  <si>
    <t>Montáž sestaveného návěstidla na výložník</t>
  </si>
  <si>
    <t>220960182R</t>
  </si>
  <si>
    <t>Montáž rozvodní skříně včetně svorkovnice</t>
  </si>
  <si>
    <t>220960183R</t>
  </si>
  <si>
    <t>Montáž mikroprocesorového řadiče</t>
  </si>
  <si>
    <t>220960184R</t>
  </si>
  <si>
    <t>Montáž rozvodné skříně pro pref. tram vč oživení</t>
  </si>
  <si>
    <t>220960185R</t>
  </si>
  <si>
    <t>Montáž detektoru preference tram vč. zapojení a umístění skříně</t>
  </si>
  <si>
    <t>220960191</t>
  </si>
  <si>
    <t>Regulace a aktivace jedné signální skupiny s použitím montážní plošiny</t>
  </si>
  <si>
    <t>220960196</t>
  </si>
  <si>
    <t>Regulace a aktivace každé další signální skupiny s použitím montážní plošiny</t>
  </si>
  <si>
    <t>SO 401.2.3 - Demontáže - SSZ LB.22 Lipová – Na Bídě přejezd tramvají</t>
  </si>
  <si>
    <t>220111491R</t>
  </si>
  <si>
    <t>Demontáž-drát forma kabelů do 10 vodičů</t>
  </si>
  <si>
    <t>220182091R</t>
  </si>
  <si>
    <t>Demontáž řadiče</t>
  </si>
  <si>
    <t>220182092R</t>
  </si>
  <si>
    <t>Demontáž uzemnění řadičové skříně</t>
  </si>
  <si>
    <t>220700683R</t>
  </si>
  <si>
    <t>Demontáž jističe do 3/20A</t>
  </si>
  <si>
    <t>220700692R</t>
  </si>
  <si>
    <t>Demontáž výložníkového stožáru</t>
  </si>
  <si>
    <t>220700693R</t>
  </si>
  <si>
    <t>Demontáž výložníkových ramen</t>
  </si>
  <si>
    <t>220700694R</t>
  </si>
  <si>
    <t>Demontáž výložníkového ramene v lampou VO</t>
  </si>
  <si>
    <t>220700694R.1</t>
  </si>
  <si>
    <t>Demontáž návěstidla na stožáru</t>
  </si>
  <si>
    <t>220700695R</t>
  </si>
  <si>
    <t>Demontáž návěstidla na výložníku</t>
  </si>
  <si>
    <t>220700696R</t>
  </si>
  <si>
    <t>Demontáž třmenu návěstidla pro montáž na výložník</t>
  </si>
  <si>
    <t>220700698R</t>
  </si>
  <si>
    <t>Demontáž stožárové svorkovnice</t>
  </si>
  <si>
    <t>220700699R</t>
  </si>
  <si>
    <t>Demontáž kabelu ze stořárové svorkovnice</t>
  </si>
  <si>
    <t>SO 401.2.4 - Stavebně montážní práce - SSZ LB.22 Lipová – Na Bídě přejezd tramvají</t>
  </si>
  <si>
    <t xml:space="preserve">    741 - Elektroinstalace - silnoproud</t>
  </si>
  <si>
    <t>141721119R</t>
  </si>
  <si>
    <t>Řízený zemní protlak hloubky do 6 m vnějšího průměru do 125 mm v hornině tř 1 až 4</t>
  </si>
  <si>
    <t>741</t>
  </si>
  <si>
    <t>Elektroinstalace - silnoproud</t>
  </si>
  <si>
    <t>741320104</t>
  </si>
  <si>
    <t>Montáž jistič jednopólový nn do 25 A s krytem a signálním kontaktem</t>
  </si>
  <si>
    <t>741320105R</t>
  </si>
  <si>
    <t>Montáž bezpotenciálního relé</t>
  </si>
  <si>
    <t>210810028R</t>
  </si>
  <si>
    <t>protažení kabelů stávajícími chráničkami DP</t>
  </si>
  <si>
    <t>220060423</t>
  </si>
  <si>
    <t>Položení ochranné trubky do kabelového lože průměru 110 mm</t>
  </si>
  <si>
    <t>220960003</t>
  </si>
  <si>
    <t>Montáž stožáru nebo sloupku výložníkového zapušťěného</t>
  </si>
  <si>
    <t>220960091R</t>
  </si>
  <si>
    <t>Montáž základu řadiče/skříně pref tram vč dodání betonu</t>
  </si>
  <si>
    <t>460010026R</t>
  </si>
  <si>
    <t>Vytyčení trasy vedení kabelového podzemního</t>
  </si>
  <si>
    <t>460050810R</t>
  </si>
  <si>
    <t>Hloubení nezapažených jam základ řadiče a skříně pref. tram</t>
  </si>
  <si>
    <t>460050811R</t>
  </si>
  <si>
    <t>Hloubení nezapažených jam pro šachty na osazení preferenční jednotky</t>
  </si>
  <si>
    <t>SEZNAM FIGUR</t>
  </si>
  <si>
    <t>Výměra</t>
  </si>
  <si>
    <t xml:space="preserve"> SO 101.2/ 2020024101.2-1</t>
  </si>
  <si>
    <t>Použití figury:</t>
  </si>
  <si>
    <t xml:space="preserve"> SO 101.2/ 2020024101.2-2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</si>
</sst>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29.28" customHeight="1">
      <c r="B9" s="20"/>
      <c r="C9" s="21"/>
      <c r="D9" s="25" t="s">
        <v>26</v>
      </c>
      <c r="E9" s="21"/>
      <c r="F9" s="21"/>
      <c r="G9" s="21"/>
      <c r="H9" s="21"/>
      <c r="I9" s="21"/>
      <c r="J9" s="21"/>
      <c r="K9" s="33" t="s">
        <v>27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5" t="s">
        <v>28</v>
      </c>
      <c r="AL9" s="21"/>
      <c r="AM9" s="21"/>
      <c r="AN9" s="33" t="s">
        <v>29</v>
      </c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30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31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32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33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34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31</v>
      </c>
      <c r="AL13" s="21"/>
      <c r="AM13" s="21"/>
      <c r="AN13" s="34" t="s">
        <v>35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4" t="s">
        <v>35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1" t="s">
        <v>33</v>
      </c>
      <c r="AL14" s="21"/>
      <c r="AM14" s="21"/>
      <c r="AN14" s="34" t="s">
        <v>35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36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31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33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38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39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31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40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33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38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41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1"/>
      <c r="AQ25" s="21"/>
      <c r="AR25" s="19"/>
      <c r="BE25" s="30"/>
    </row>
    <row r="26" s="2" customFormat="1" ht="25.92" customHeight="1">
      <c r="A26" s="38"/>
      <c r="B26" s="39"/>
      <c r="C26" s="40"/>
      <c r="D26" s="41" t="s">
        <v>42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0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0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43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44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45</v>
      </c>
      <c r="AL28" s="45"/>
      <c r="AM28" s="45"/>
      <c r="AN28" s="45"/>
      <c r="AO28" s="45"/>
      <c r="AP28" s="40"/>
      <c r="AQ28" s="40"/>
      <c r="AR28" s="44"/>
      <c r="BE28" s="30"/>
    </row>
    <row r="29" s="3" customFormat="1" ht="14.4" customHeight="1">
      <c r="A29" s="3"/>
      <c r="B29" s="46"/>
      <c r="C29" s="47"/>
      <c r="D29" s="31" t="s">
        <v>46</v>
      </c>
      <c r="E29" s="47"/>
      <c r="F29" s="31" t="s">
        <v>47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1" t="s">
        <v>48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1" t="s">
        <v>49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1" t="s">
        <v>50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1" t="s">
        <v>51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0"/>
    </row>
    <row r="35" s="2" customFormat="1" ht="25.92" customHeight="1">
      <c r="A35" s="38"/>
      <c r="B35" s="39"/>
      <c r="C35" s="52"/>
      <c r="D35" s="53" t="s">
        <v>52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53</v>
      </c>
      <c r="U35" s="54"/>
      <c r="V35" s="54"/>
      <c r="W35" s="54"/>
      <c r="X35" s="56" t="s">
        <v>54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9"/>
      <c r="C49" s="60"/>
      <c r="D49" s="61" t="s">
        <v>55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56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8"/>
      <c r="B60" s="39"/>
      <c r="C60" s="40"/>
      <c r="D60" s="64" t="s">
        <v>57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58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57</v>
      </c>
      <c r="AI60" s="42"/>
      <c r="AJ60" s="42"/>
      <c r="AK60" s="42"/>
      <c r="AL60" s="42"/>
      <c r="AM60" s="64" t="s">
        <v>58</v>
      </c>
      <c r="AN60" s="42"/>
      <c r="AO60" s="42"/>
      <c r="AP60" s="40"/>
      <c r="AQ60" s="40"/>
      <c r="AR60" s="44"/>
      <c r="BE60" s="38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8"/>
      <c r="B64" s="39"/>
      <c r="C64" s="40"/>
      <c r="D64" s="61" t="s">
        <v>59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60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8"/>
      <c r="B75" s="39"/>
      <c r="C75" s="40"/>
      <c r="D75" s="64" t="s">
        <v>57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58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57</v>
      </c>
      <c r="AI75" s="42"/>
      <c r="AJ75" s="42"/>
      <c r="AK75" s="42"/>
      <c r="AL75" s="42"/>
      <c r="AM75" s="64" t="s">
        <v>58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2" t="s">
        <v>61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1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2020-024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Zvýšení bezpečnosti dopravy III. – přechod Blažkova a Lipová – Na Bídě přejezd tramvají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1" t="s">
        <v>22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Liberec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1" t="s">
        <v>24</v>
      </c>
      <c r="AJ87" s="40"/>
      <c r="AK87" s="40"/>
      <c r="AL87" s="40"/>
      <c r="AM87" s="79" t="str">
        <f>IF(AN8= "","",AN8)</f>
        <v>11. 9. 2020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1" t="s">
        <v>30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Liberec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1" t="s">
        <v>36</v>
      </c>
      <c r="AJ89" s="40"/>
      <c r="AK89" s="40"/>
      <c r="AL89" s="40"/>
      <c r="AM89" s="80" t="str">
        <f>IF(E17="","",E17)</f>
        <v>Swarco Traffic CZ s.r.o.</v>
      </c>
      <c r="AN89" s="71"/>
      <c r="AO89" s="71"/>
      <c r="AP89" s="71"/>
      <c r="AQ89" s="40"/>
      <c r="AR89" s="44"/>
      <c r="AS89" s="81" t="s">
        <v>62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1" t="s">
        <v>34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1" t="s">
        <v>39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63</v>
      </c>
      <c r="D92" s="94"/>
      <c r="E92" s="94"/>
      <c r="F92" s="94"/>
      <c r="G92" s="94"/>
      <c r="H92" s="95"/>
      <c r="I92" s="96" t="s">
        <v>64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65</v>
      </c>
      <c r="AH92" s="94"/>
      <c r="AI92" s="94"/>
      <c r="AJ92" s="94"/>
      <c r="AK92" s="94"/>
      <c r="AL92" s="94"/>
      <c r="AM92" s="94"/>
      <c r="AN92" s="96" t="s">
        <v>66</v>
      </c>
      <c r="AO92" s="94"/>
      <c r="AP92" s="98"/>
      <c r="AQ92" s="99" t="s">
        <v>67</v>
      </c>
      <c r="AR92" s="44"/>
      <c r="AS92" s="100" t="s">
        <v>68</v>
      </c>
      <c r="AT92" s="101" t="s">
        <v>69</v>
      </c>
      <c r="AU92" s="101" t="s">
        <v>70</v>
      </c>
      <c r="AV92" s="101" t="s">
        <v>71</v>
      </c>
      <c r="AW92" s="101" t="s">
        <v>72</v>
      </c>
      <c r="AX92" s="101" t="s">
        <v>73</v>
      </c>
      <c r="AY92" s="101" t="s">
        <v>74</v>
      </c>
      <c r="AZ92" s="101" t="s">
        <v>75</v>
      </c>
      <c r="BA92" s="101" t="s">
        <v>76</v>
      </c>
      <c r="BB92" s="101" t="s">
        <v>77</v>
      </c>
      <c r="BC92" s="101" t="s">
        <v>78</v>
      </c>
      <c r="BD92" s="102" t="s">
        <v>79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80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ROUND(AG95+AG96+AG97+AG100+AG103+AG107,2)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ROUND(AS95+AS96+AS97+AS100+AS103+AS107,2)</f>
        <v>0</v>
      </c>
      <c r="AT94" s="114">
        <f>ROUND(SUM(AV94:AW94),2)</f>
        <v>0</v>
      </c>
      <c r="AU94" s="115">
        <f>ROUND(AU95+AU96+AU97+AU100+AU103+AU107,5)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ROUND(AZ95+AZ96+AZ97+AZ100+AZ103+AZ107,2)</f>
        <v>0</v>
      </c>
      <c r="BA94" s="114">
        <f>ROUND(BA95+BA96+BA97+BA100+BA103+BA107,2)</f>
        <v>0</v>
      </c>
      <c r="BB94" s="114">
        <f>ROUND(BB95+BB96+BB97+BB100+BB103+BB107,2)</f>
        <v>0</v>
      </c>
      <c r="BC94" s="114">
        <f>ROUND(BC95+BC96+BC97+BC100+BC103+BC107,2)</f>
        <v>0</v>
      </c>
      <c r="BD94" s="116">
        <f>ROUND(BD95+BD96+BD97+BD100+BD103+BD107,2)</f>
        <v>0</v>
      </c>
      <c r="BE94" s="6"/>
      <c r="BS94" s="117" t="s">
        <v>81</v>
      </c>
      <c r="BT94" s="117" t="s">
        <v>82</v>
      </c>
      <c r="BU94" s="118" t="s">
        <v>83</v>
      </c>
      <c r="BV94" s="117" t="s">
        <v>84</v>
      </c>
      <c r="BW94" s="117" t="s">
        <v>5</v>
      </c>
      <c r="BX94" s="117" t="s">
        <v>85</v>
      </c>
      <c r="CL94" s="117" t="s">
        <v>19</v>
      </c>
    </row>
    <row r="95" s="7" customFormat="1" ht="24.75" customHeight="1">
      <c r="A95" s="119" t="s">
        <v>86</v>
      </c>
      <c r="B95" s="120"/>
      <c r="C95" s="121"/>
      <c r="D95" s="122" t="s">
        <v>87</v>
      </c>
      <c r="E95" s="122"/>
      <c r="F95" s="122"/>
      <c r="G95" s="122"/>
      <c r="H95" s="122"/>
      <c r="I95" s="123"/>
      <c r="J95" s="122" t="s">
        <v>88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'1.1 - Ostatní náklady - S...'!J30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89</v>
      </c>
      <c r="AR95" s="126"/>
      <c r="AS95" s="127">
        <v>0</v>
      </c>
      <c r="AT95" s="128">
        <f>ROUND(SUM(AV95:AW95),2)</f>
        <v>0</v>
      </c>
      <c r="AU95" s="129">
        <f>'1.1 - Ostatní náklady - S...'!P122</f>
        <v>0</v>
      </c>
      <c r="AV95" s="128">
        <f>'1.1 - Ostatní náklady - S...'!J33</f>
        <v>0</v>
      </c>
      <c r="AW95" s="128">
        <f>'1.1 - Ostatní náklady - S...'!J34</f>
        <v>0</v>
      </c>
      <c r="AX95" s="128">
        <f>'1.1 - Ostatní náklady - S...'!J35</f>
        <v>0</v>
      </c>
      <c r="AY95" s="128">
        <f>'1.1 - Ostatní náklady - S...'!J36</f>
        <v>0</v>
      </c>
      <c r="AZ95" s="128">
        <f>'1.1 - Ostatní náklady - S...'!F33</f>
        <v>0</v>
      </c>
      <c r="BA95" s="128">
        <f>'1.1 - Ostatní náklady - S...'!F34</f>
        <v>0</v>
      </c>
      <c r="BB95" s="128">
        <f>'1.1 - Ostatní náklady - S...'!F35</f>
        <v>0</v>
      </c>
      <c r="BC95" s="128">
        <f>'1.1 - Ostatní náklady - S...'!F36</f>
        <v>0</v>
      </c>
      <c r="BD95" s="130">
        <f>'1.1 - Ostatní náklady - S...'!F37</f>
        <v>0</v>
      </c>
      <c r="BE95" s="7"/>
      <c r="BT95" s="131" t="s">
        <v>90</v>
      </c>
      <c r="BV95" s="131" t="s">
        <v>84</v>
      </c>
      <c r="BW95" s="131" t="s">
        <v>91</v>
      </c>
      <c r="BX95" s="131" t="s">
        <v>5</v>
      </c>
      <c r="CL95" s="131" t="s">
        <v>19</v>
      </c>
      <c r="CM95" s="131" t="s">
        <v>92</v>
      </c>
    </row>
    <row r="96" s="7" customFormat="1" ht="24.75" customHeight="1">
      <c r="A96" s="119" t="s">
        <v>86</v>
      </c>
      <c r="B96" s="120"/>
      <c r="C96" s="121"/>
      <c r="D96" s="122" t="s">
        <v>93</v>
      </c>
      <c r="E96" s="122"/>
      <c r="F96" s="122"/>
      <c r="G96" s="122"/>
      <c r="H96" s="122"/>
      <c r="I96" s="123"/>
      <c r="J96" s="122" t="s">
        <v>94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'1.2 - Ostatní náklady - S...'!J30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89</v>
      </c>
      <c r="AR96" s="126"/>
      <c r="AS96" s="127">
        <v>0</v>
      </c>
      <c r="AT96" s="128">
        <f>ROUND(SUM(AV96:AW96),2)</f>
        <v>0</v>
      </c>
      <c r="AU96" s="129">
        <f>'1.2 - Ostatní náklady - S...'!P121</f>
        <v>0</v>
      </c>
      <c r="AV96" s="128">
        <f>'1.2 - Ostatní náklady - S...'!J33</f>
        <v>0</v>
      </c>
      <c r="AW96" s="128">
        <f>'1.2 - Ostatní náklady - S...'!J34</f>
        <v>0</v>
      </c>
      <c r="AX96" s="128">
        <f>'1.2 - Ostatní náklady - S...'!J35</f>
        <v>0</v>
      </c>
      <c r="AY96" s="128">
        <f>'1.2 - Ostatní náklady - S...'!J36</f>
        <v>0</v>
      </c>
      <c r="AZ96" s="128">
        <f>'1.2 - Ostatní náklady - S...'!F33</f>
        <v>0</v>
      </c>
      <c r="BA96" s="128">
        <f>'1.2 - Ostatní náklady - S...'!F34</f>
        <v>0</v>
      </c>
      <c r="BB96" s="128">
        <f>'1.2 - Ostatní náklady - S...'!F35</f>
        <v>0</v>
      </c>
      <c r="BC96" s="128">
        <f>'1.2 - Ostatní náklady - S...'!F36</f>
        <v>0</v>
      </c>
      <c r="BD96" s="130">
        <f>'1.2 - Ostatní náklady - S...'!F37</f>
        <v>0</v>
      </c>
      <c r="BE96" s="7"/>
      <c r="BT96" s="131" t="s">
        <v>90</v>
      </c>
      <c r="BV96" s="131" t="s">
        <v>84</v>
      </c>
      <c r="BW96" s="131" t="s">
        <v>95</v>
      </c>
      <c r="BX96" s="131" t="s">
        <v>5</v>
      </c>
      <c r="CL96" s="131" t="s">
        <v>19</v>
      </c>
      <c r="CM96" s="131" t="s">
        <v>92</v>
      </c>
    </row>
    <row r="97" s="7" customFormat="1" ht="37.5" customHeight="1">
      <c r="A97" s="7"/>
      <c r="B97" s="120"/>
      <c r="C97" s="121"/>
      <c r="D97" s="122" t="s">
        <v>96</v>
      </c>
      <c r="E97" s="122"/>
      <c r="F97" s="122"/>
      <c r="G97" s="122"/>
      <c r="H97" s="122"/>
      <c r="I97" s="123"/>
      <c r="J97" s="122" t="s">
        <v>97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32">
        <f>ROUND(SUM(AG98:AG99),2)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89</v>
      </c>
      <c r="AR97" s="126"/>
      <c r="AS97" s="127">
        <f>ROUND(SUM(AS98:AS99),2)</f>
        <v>0</v>
      </c>
      <c r="AT97" s="128">
        <f>ROUND(SUM(AV97:AW97),2)</f>
        <v>0</v>
      </c>
      <c r="AU97" s="129">
        <f>ROUND(SUM(AU98:AU99),5)</f>
        <v>0</v>
      </c>
      <c r="AV97" s="128">
        <f>ROUND(AZ97*L29,2)</f>
        <v>0</v>
      </c>
      <c r="AW97" s="128">
        <f>ROUND(BA97*L30,2)</f>
        <v>0</v>
      </c>
      <c r="AX97" s="128">
        <f>ROUND(BB97*L29,2)</f>
        <v>0</v>
      </c>
      <c r="AY97" s="128">
        <f>ROUND(BC97*L30,2)</f>
        <v>0</v>
      </c>
      <c r="AZ97" s="128">
        <f>ROUND(SUM(AZ98:AZ99),2)</f>
        <v>0</v>
      </c>
      <c r="BA97" s="128">
        <f>ROUND(SUM(BA98:BA99),2)</f>
        <v>0</v>
      </c>
      <c r="BB97" s="128">
        <f>ROUND(SUM(BB98:BB99),2)</f>
        <v>0</v>
      </c>
      <c r="BC97" s="128">
        <f>ROUND(SUM(BC98:BC99),2)</f>
        <v>0</v>
      </c>
      <c r="BD97" s="130">
        <f>ROUND(SUM(BD98:BD99),2)</f>
        <v>0</v>
      </c>
      <c r="BE97" s="7"/>
      <c r="BS97" s="131" t="s">
        <v>81</v>
      </c>
      <c r="BT97" s="131" t="s">
        <v>90</v>
      </c>
      <c r="BU97" s="131" t="s">
        <v>83</v>
      </c>
      <c r="BV97" s="131" t="s">
        <v>84</v>
      </c>
      <c r="BW97" s="131" t="s">
        <v>98</v>
      </c>
      <c r="BX97" s="131" t="s">
        <v>5</v>
      </c>
      <c r="CL97" s="131" t="s">
        <v>99</v>
      </c>
      <c r="CM97" s="131" t="s">
        <v>92</v>
      </c>
    </row>
    <row r="98" s="4" customFormat="1" ht="35.25" customHeight="1">
      <c r="A98" s="119" t="s">
        <v>86</v>
      </c>
      <c r="B98" s="70"/>
      <c r="C98" s="133"/>
      <c r="D98" s="133"/>
      <c r="E98" s="134" t="s">
        <v>100</v>
      </c>
      <c r="F98" s="134"/>
      <c r="G98" s="134"/>
      <c r="H98" s="134"/>
      <c r="I98" s="134"/>
      <c r="J98" s="133"/>
      <c r="K98" s="134" t="s">
        <v>101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'2020024101.1-1 - Soupis p...'!J32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102</v>
      </c>
      <c r="AR98" s="72"/>
      <c r="AS98" s="137">
        <v>0</v>
      </c>
      <c r="AT98" s="138">
        <f>ROUND(SUM(AV98:AW98),2)</f>
        <v>0</v>
      </c>
      <c r="AU98" s="139">
        <f>'2020024101.1-1 - Soupis p...'!P122</f>
        <v>0</v>
      </c>
      <c r="AV98" s="138">
        <f>'2020024101.1-1 - Soupis p...'!J35</f>
        <v>0</v>
      </c>
      <c r="AW98" s="138">
        <f>'2020024101.1-1 - Soupis p...'!J36</f>
        <v>0</v>
      </c>
      <c r="AX98" s="138">
        <f>'2020024101.1-1 - Soupis p...'!J37</f>
        <v>0</v>
      </c>
      <c r="AY98" s="138">
        <f>'2020024101.1-1 - Soupis p...'!J38</f>
        <v>0</v>
      </c>
      <c r="AZ98" s="138">
        <f>'2020024101.1-1 - Soupis p...'!F35</f>
        <v>0</v>
      </c>
      <c r="BA98" s="138">
        <f>'2020024101.1-1 - Soupis p...'!F36</f>
        <v>0</v>
      </c>
      <c r="BB98" s="138">
        <f>'2020024101.1-1 - Soupis p...'!F37</f>
        <v>0</v>
      </c>
      <c r="BC98" s="138">
        <f>'2020024101.1-1 - Soupis p...'!F38</f>
        <v>0</v>
      </c>
      <c r="BD98" s="140">
        <f>'2020024101.1-1 - Soupis p...'!F39</f>
        <v>0</v>
      </c>
      <c r="BE98" s="4"/>
      <c r="BT98" s="141" t="s">
        <v>92</v>
      </c>
      <c r="BV98" s="141" t="s">
        <v>84</v>
      </c>
      <c r="BW98" s="141" t="s">
        <v>103</v>
      </c>
      <c r="BX98" s="141" t="s">
        <v>98</v>
      </c>
      <c r="CL98" s="141" t="s">
        <v>99</v>
      </c>
    </row>
    <row r="99" s="4" customFormat="1" ht="23.25" customHeight="1">
      <c r="A99" s="119" t="s">
        <v>86</v>
      </c>
      <c r="B99" s="70"/>
      <c r="C99" s="133"/>
      <c r="D99" s="133"/>
      <c r="E99" s="134" t="s">
        <v>104</v>
      </c>
      <c r="F99" s="134"/>
      <c r="G99" s="134"/>
      <c r="H99" s="134"/>
      <c r="I99" s="134"/>
      <c r="J99" s="133"/>
      <c r="K99" s="134" t="s">
        <v>105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'2020024101.1-2 - VRN - Ve...'!J32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102</v>
      </c>
      <c r="AR99" s="72"/>
      <c r="AS99" s="137">
        <v>0</v>
      </c>
      <c r="AT99" s="138">
        <f>ROUND(SUM(AV99:AW99),2)</f>
        <v>0</v>
      </c>
      <c r="AU99" s="139">
        <f>'2020024101.1-2 - VRN - Ve...'!P120</f>
        <v>0</v>
      </c>
      <c r="AV99" s="138">
        <f>'2020024101.1-2 - VRN - Ve...'!J35</f>
        <v>0</v>
      </c>
      <c r="AW99" s="138">
        <f>'2020024101.1-2 - VRN - Ve...'!J36</f>
        <v>0</v>
      </c>
      <c r="AX99" s="138">
        <f>'2020024101.1-2 - VRN - Ve...'!J37</f>
        <v>0</v>
      </c>
      <c r="AY99" s="138">
        <f>'2020024101.1-2 - VRN - Ve...'!J38</f>
        <v>0</v>
      </c>
      <c r="AZ99" s="138">
        <f>'2020024101.1-2 - VRN - Ve...'!F35</f>
        <v>0</v>
      </c>
      <c r="BA99" s="138">
        <f>'2020024101.1-2 - VRN - Ve...'!F36</f>
        <v>0</v>
      </c>
      <c r="BB99" s="138">
        <f>'2020024101.1-2 - VRN - Ve...'!F37</f>
        <v>0</v>
      </c>
      <c r="BC99" s="138">
        <f>'2020024101.1-2 - VRN - Ve...'!F38</f>
        <v>0</v>
      </c>
      <c r="BD99" s="140">
        <f>'2020024101.1-2 - VRN - Ve...'!F39</f>
        <v>0</v>
      </c>
      <c r="BE99" s="4"/>
      <c r="BT99" s="141" t="s">
        <v>92</v>
      </c>
      <c r="BV99" s="141" t="s">
        <v>84</v>
      </c>
      <c r="BW99" s="141" t="s">
        <v>106</v>
      </c>
      <c r="BX99" s="141" t="s">
        <v>98</v>
      </c>
      <c r="CL99" s="141" t="s">
        <v>99</v>
      </c>
    </row>
    <row r="100" s="7" customFormat="1" ht="37.5" customHeight="1">
      <c r="A100" s="7"/>
      <c r="B100" s="120"/>
      <c r="C100" s="121"/>
      <c r="D100" s="122" t="s">
        <v>107</v>
      </c>
      <c r="E100" s="122"/>
      <c r="F100" s="122"/>
      <c r="G100" s="122"/>
      <c r="H100" s="122"/>
      <c r="I100" s="123"/>
      <c r="J100" s="122" t="s">
        <v>108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32">
        <f>ROUND(SUM(AG101:AG102),2)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89</v>
      </c>
      <c r="AR100" s="126"/>
      <c r="AS100" s="127">
        <f>ROUND(SUM(AS101:AS102),2)</f>
        <v>0</v>
      </c>
      <c r="AT100" s="128">
        <f>ROUND(SUM(AV100:AW100),2)</f>
        <v>0</v>
      </c>
      <c r="AU100" s="129">
        <f>ROUND(SUM(AU101:AU102),5)</f>
        <v>0</v>
      </c>
      <c r="AV100" s="128">
        <f>ROUND(AZ100*L29,2)</f>
        <v>0</v>
      </c>
      <c r="AW100" s="128">
        <f>ROUND(BA100*L30,2)</f>
        <v>0</v>
      </c>
      <c r="AX100" s="128">
        <f>ROUND(BB100*L29,2)</f>
        <v>0</v>
      </c>
      <c r="AY100" s="128">
        <f>ROUND(BC100*L30,2)</f>
        <v>0</v>
      </c>
      <c r="AZ100" s="128">
        <f>ROUND(SUM(AZ101:AZ102),2)</f>
        <v>0</v>
      </c>
      <c r="BA100" s="128">
        <f>ROUND(SUM(BA101:BA102),2)</f>
        <v>0</v>
      </c>
      <c r="BB100" s="128">
        <f>ROUND(SUM(BB101:BB102),2)</f>
        <v>0</v>
      </c>
      <c r="BC100" s="128">
        <f>ROUND(SUM(BC101:BC102),2)</f>
        <v>0</v>
      </c>
      <c r="BD100" s="130">
        <f>ROUND(SUM(BD101:BD102),2)</f>
        <v>0</v>
      </c>
      <c r="BE100" s="7"/>
      <c r="BS100" s="131" t="s">
        <v>81</v>
      </c>
      <c r="BT100" s="131" t="s">
        <v>90</v>
      </c>
      <c r="BU100" s="131" t="s">
        <v>83</v>
      </c>
      <c r="BV100" s="131" t="s">
        <v>84</v>
      </c>
      <c r="BW100" s="131" t="s">
        <v>109</v>
      </c>
      <c r="BX100" s="131" t="s">
        <v>5</v>
      </c>
      <c r="CL100" s="131" t="s">
        <v>99</v>
      </c>
      <c r="CM100" s="131" t="s">
        <v>82</v>
      </c>
    </row>
    <row r="101" s="4" customFormat="1" ht="35.25" customHeight="1">
      <c r="A101" s="119" t="s">
        <v>86</v>
      </c>
      <c r="B101" s="70"/>
      <c r="C101" s="133"/>
      <c r="D101" s="133"/>
      <c r="E101" s="134" t="s">
        <v>110</v>
      </c>
      <c r="F101" s="134"/>
      <c r="G101" s="134"/>
      <c r="H101" s="134"/>
      <c r="I101" s="134"/>
      <c r="J101" s="133"/>
      <c r="K101" s="134" t="s">
        <v>111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'2020024101.2-1 - Soupis p...'!J32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102</v>
      </c>
      <c r="AR101" s="72"/>
      <c r="AS101" s="137">
        <v>0</v>
      </c>
      <c r="AT101" s="138">
        <f>ROUND(SUM(AV101:AW101),2)</f>
        <v>0</v>
      </c>
      <c r="AU101" s="139">
        <f>'2020024101.2-1 - Soupis p...'!P122</f>
        <v>0</v>
      </c>
      <c r="AV101" s="138">
        <f>'2020024101.2-1 - Soupis p...'!J35</f>
        <v>0</v>
      </c>
      <c r="AW101" s="138">
        <f>'2020024101.2-1 - Soupis p...'!J36</f>
        <v>0</v>
      </c>
      <c r="AX101" s="138">
        <f>'2020024101.2-1 - Soupis p...'!J37</f>
        <v>0</v>
      </c>
      <c r="AY101" s="138">
        <f>'2020024101.2-1 - Soupis p...'!J38</f>
        <v>0</v>
      </c>
      <c r="AZ101" s="138">
        <f>'2020024101.2-1 - Soupis p...'!F35</f>
        <v>0</v>
      </c>
      <c r="BA101" s="138">
        <f>'2020024101.2-1 - Soupis p...'!F36</f>
        <v>0</v>
      </c>
      <c r="BB101" s="138">
        <f>'2020024101.2-1 - Soupis p...'!F37</f>
        <v>0</v>
      </c>
      <c r="BC101" s="138">
        <f>'2020024101.2-1 - Soupis p...'!F38</f>
        <v>0</v>
      </c>
      <c r="BD101" s="140">
        <f>'2020024101.2-1 - Soupis p...'!F39</f>
        <v>0</v>
      </c>
      <c r="BE101" s="4"/>
      <c r="BT101" s="141" t="s">
        <v>92</v>
      </c>
      <c r="BV101" s="141" t="s">
        <v>84</v>
      </c>
      <c r="BW101" s="141" t="s">
        <v>112</v>
      </c>
      <c r="BX101" s="141" t="s">
        <v>109</v>
      </c>
      <c r="CL101" s="141" t="s">
        <v>99</v>
      </c>
    </row>
    <row r="102" s="4" customFormat="1" ht="35.25" customHeight="1">
      <c r="A102" s="119" t="s">
        <v>86</v>
      </c>
      <c r="B102" s="70"/>
      <c r="C102" s="133"/>
      <c r="D102" s="133"/>
      <c r="E102" s="134" t="s">
        <v>113</v>
      </c>
      <c r="F102" s="134"/>
      <c r="G102" s="134"/>
      <c r="H102" s="134"/>
      <c r="I102" s="134"/>
      <c r="J102" s="133"/>
      <c r="K102" s="134" t="s">
        <v>114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'2020024101.2-2 - VRN - Ve...'!J32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102</v>
      </c>
      <c r="AR102" s="72"/>
      <c r="AS102" s="137">
        <v>0</v>
      </c>
      <c r="AT102" s="138">
        <f>ROUND(SUM(AV102:AW102),2)</f>
        <v>0</v>
      </c>
      <c r="AU102" s="139">
        <f>'2020024101.2-2 - VRN - Ve...'!P120</f>
        <v>0</v>
      </c>
      <c r="AV102" s="138">
        <f>'2020024101.2-2 - VRN - Ve...'!J35</f>
        <v>0</v>
      </c>
      <c r="AW102" s="138">
        <f>'2020024101.2-2 - VRN - Ve...'!J36</f>
        <v>0</v>
      </c>
      <c r="AX102" s="138">
        <f>'2020024101.2-2 - VRN - Ve...'!J37</f>
        <v>0</v>
      </c>
      <c r="AY102" s="138">
        <f>'2020024101.2-2 - VRN - Ve...'!J38</f>
        <v>0</v>
      </c>
      <c r="AZ102" s="138">
        <f>'2020024101.2-2 - VRN - Ve...'!F35</f>
        <v>0</v>
      </c>
      <c r="BA102" s="138">
        <f>'2020024101.2-2 - VRN - Ve...'!F36</f>
        <v>0</v>
      </c>
      <c r="BB102" s="138">
        <f>'2020024101.2-2 - VRN - Ve...'!F37</f>
        <v>0</v>
      </c>
      <c r="BC102" s="138">
        <f>'2020024101.2-2 - VRN - Ve...'!F38</f>
        <v>0</v>
      </c>
      <c r="BD102" s="140">
        <f>'2020024101.2-2 - VRN - Ve...'!F39</f>
        <v>0</v>
      </c>
      <c r="BE102" s="4"/>
      <c r="BT102" s="141" t="s">
        <v>92</v>
      </c>
      <c r="BV102" s="141" t="s">
        <v>84</v>
      </c>
      <c r="BW102" s="141" t="s">
        <v>115</v>
      </c>
      <c r="BX102" s="141" t="s">
        <v>109</v>
      </c>
      <c r="CL102" s="141" t="s">
        <v>99</v>
      </c>
    </row>
    <row r="103" s="7" customFormat="1" ht="24.75" customHeight="1">
      <c r="A103" s="7"/>
      <c r="B103" s="120"/>
      <c r="C103" s="121"/>
      <c r="D103" s="122" t="s">
        <v>116</v>
      </c>
      <c r="E103" s="122"/>
      <c r="F103" s="122"/>
      <c r="G103" s="122"/>
      <c r="H103" s="122"/>
      <c r="I103" s="123"/>
      <c r="J103" s="122" t="s">
        <v>117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32">
        <f>ROUND(SUM(AG104:AG106),2)</f>
        <v>0</v>
      </c>
      <c r="AH103" s="123"/>
      <c r="AI103" s="123"/>
      <c r="AJ103" s="123"/>
      <c r="AK103" s="123"/>
      <c r="AL103" s="123"/>
      <c r="AM103" s="123"/>
      <c r="AN103" s="124">
        <f>SUM(AG103,AT103)</f>
        <v>0</v>
      </c>
      <c r="AO103" s="123"/>
      <c r="AP103" s="123"/>
      <c r="AQ103" s="125" t="s">
        <v>89</v>
      </c>
      <c r="AR103" s="126"/>
      <c r="AS103" s="127">
        <f>ROUND(SUM(AS104:AS106),2)</f>
        <v>0</v>
      </c>
      <c r="AT103" s="128">
        <f>ROUND(SUM(AV103:AW103),2)</f>
        <v>0</v>
      </c>
      <c r="AU103" s="129">
        <f>ROUND(SUM(AU104:AU106),5)</f>
        <v>0</v>
      </c>
      <c r="AV103" s="128">
        <f>ROUND(AZ103*L29,2)</f>
        <v>0</v>
      </c>
      <c r="AW103" s="128">
        <f>ROUND(BA103*L30,2)</f>
        <v>0</v>
      </c>
      <c r="AX103" s="128">
        <f>ROUND(BB103*L29,2)</f>
        <v>0</v>
      </c>
      <c r="AY103" s="128">
        <f>ROUND(BC103*L30,2)</f>
        <v>0</v>
      </c>
      <c r="AZ103" s="128">
        <f>ROUND(SUM(AZ104:AZ106),2)</f>
        <v>0</v>
      </c>
      <c r="BA103" s="128">
        <f>ROUND(SUM(BA104:BA106),2)</f>
        <v>0</v>
      </c>
      <c r="BB103" s="128">
        <f>ROUND(SUM(BB104:BB106),2)</f>
        <v>0</v>
      </c>
      <c r="BC103" s="128">
        <f>ROUND(SUM(BC104:BC106),2)</f>
        <v>0</v>
      </c>
      <c r="BD103" s="130">
        <f>ROUND(SUM(BD104:BD106),2)</f>
        <v>0</v>
      </c>
      <c r="BE103" s="7"/>
      <c r="BS103" s="131" t="s">
        <v>81</v>
      </c>
      <c r="BT103" s="131" t="s">
        <v>90</v>
      </c>
      <c r="BU103" s="131" t="s">
        <v>83</v>
      </c>
      <c r="BV103" s="131" t="s">
        <v>84</v>
      </c>
      <c r="BW103" s="131" t="s">
        <v>118</v>
      </c>
      <c r="BX103" s="131" t="s">
        <v>5</v>
      </c>
      <c r="CL103" s="131" t="s">
        <v>19</v>
      </c>
      <c r="CM103" s="131" t="s">
        <v>82</v>
      </c>
    </row>
    <row r="104" s="4" customFormat="1" ht="23.25" customHeight="1">
      <c r="A104" s="119" t="s">
        <v>86</v>
      </c>
      <c r="B104" s="70"/>
      <c r="C104" s="133"/>
      <c r="D104" s="133"/>
      <c r="E104" s="134" t="s">
        <v>119</v>
      </c>
      <c r="F104" s="134"/>
      <c r="G104" s="134"/>
      <c r="H104" s="134"/>
      <c r="I104" s="134"/>
      <c r="J104" s="133"/>
      <c r="K104" s="134" t="s">
        <v>120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'SO 401.1.1 - Technologie ...'!J32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102</v>
      </c>
      <c r="AR104" s="72"/>
      <c r="AS104" s="137">
        <v>0</v>
      </c>
      <c r="AT104" s="138">
        <f>ROUND(SUM(AV104:AW104),2)</f>
        <v>0</v>
      </c>
      <c r="AU104" s="139">
        <f>'SO 401.1.1 - Technologie ...'!P122</f>
        <v>0</v>
      </c>
      <c r="AV104" s="138">
        <f>'SO 401.1.1 - Technologie ...'!J35</f>
        <v>0</v>
      </c>
      <c r="AW104" s="138">
        <f>'SO 401.1.1 - Technologie ...'!J36</f>
        <v>0</v>
      </c>
      <c r="AX104" s="138">
        <f>'SO 401.1.1 - Technologie ...'!J37</f>
        <v>0</v>
      </c>
      <c r="AY104" s="138">
        <f>'SO 401.1.1 - Technologie ...'!J38</f>
        <v>0</v>
      </c>
      <c r="AZ104" s="138">
        <f>'SO 401.1.1 - Technologie ...'!F35</f>
        <v>0</v>
      </c>
      <c r="BA104" s="138">
        <f>'SO 401.1.1 - Technologie ...'!F36</f>
        <v>0</v>
      </c>
      <c r="BB104" s="138">
        <f>'SO 401.1.1 - Technologie ...'!F37</f>
        <v>0</v>
      </c>
      <c r="BC104" s="138">
        <f>'SO 401.1.1 - Technologie ...'!F38</f>
        <v>0</v>
      </c>
      <c r="BD104" s="140">
        <f>'SO 401.1.1 - Technologie ...'!F39</f>
        <v>0</v>
      </c>
      <c r="BE104" s="4"/>
      <c r="BT104" s="141" t="s">
        <v>92</v>
      </c>
      <c r="BV104" s="141" t="s">
        <v>84</v>
      </c>
      <c r="BW104" s="141" t="s">
        <v>121</v>
      </c>
      <c r="BX104" s="141" t="s">
        <v>118</v>
      </c>
      <c r="CL104" s="141" t="s">
        <v>19</v>
      </c>
    </row>
    <row r="105" s="4" customFormat="1" ht="23.25" customHeight="1">
      <c r="A105" s="119" t="s">
        <v>86</v>
      </c>
      <c r="B105" s="70"/>
      <c r="C105" s="133"/>
      <c r="D105" s="133"/>
      <c r="E105" s="134" t="s">
        <v>122</v>
      </c>
      <c r="F105" s="134"/>
      <c r="G105" s="134"/>
      <c r="H105" s="134"/>
      <c r="I105" s="134"/>
      <c r="J105" s="133"/>
      <c r="K105" s="134" t="s">
        <v>123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'SO 401.1.2 - Montážní prá...'!J32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102</v>
      </c>
      <c r="AR105" s="72"/>
      <c r="AS105" s="137">
        <v>0</v>
      </c>
      <c r="AT105" s="138">
        <f>ROUND(SUM(AV105:AW105),2)</f>
        <v>0</v>
      </c>
      <c r="AU105" s="139">
        <f>'SO 401.1.2 - Montážní prá...'!P123</f>
        <v>0</v>
      </c>
      <c r="AV105" s="138">
        <f>'SO 401.1.2 - Montážní prá...'!J35</f>
        <v>0</v>
      </c>
      <c r="AW105" s="138">
        <f>'SO 401.1.2 - Montážní prá...'!J36</f>
        <v>0</v>
      </c>
      <c r="AX105" s="138">
        <f>'SO 401.1.2 - Montážní prá...'!J37</f>
        <v>0</v>
      </c>
      <c r="AY105" s="138">
        <f>'SO 401.1.2 - Montážní prá...'!J38</f>
        <v>0</v>
      </c>
      <c r="AZ105" s="138">
        <f>'SO 401.1.2 - Montážní prá...'!F35</f>
        <v>0</v>
      </c>
      <c r="BA105" s="138">
        <f>'SO 401.1.2 - Montážní prá...'!F36</f>
        <v>0</v>
      </c>
      <c r="BB105" s="138">
        <f>'SO 401.1.2 - Montážní prá...'!F37</f>
        <v>0</v>
      </c>
      <c r="BC105" s="138">
        <f>'SO 401.1.2 - Montážní prá...'!F38</f>
        <v>0</v>
      </c>
      <c r="BD105" s="140">
        <f>'SO 401.1.2 - Montážní prá...'!F39</f>
        <v>0</v>
      </c>
      <c r="BE105" s="4"/>
      <c r="BT105" s="141" t="s">
        <v>92</v>
      </c>
      <c r="BV105" s="141" t="s">
        <v>84</v>
      </c>
      <c r="BW105" s="141" t="s">
        <v>124</v>
      </c>
      <c r="BX105" s="141" t="s">
        <v>118</v>
      </c>
      <c r="CL105" s="141" t="s">
        <v>19</v>
      </c>
    </row>
    <row r="106" s="4" customFormat="1" ht="23.25" customHeight="1">
      <c r="A106" s="119" t="s">
        <v>86</v>
      </c>
      <c r="B106" s="70"/>
      <c r="C106" s="133"/>
      <c r="D106" s="133"/>
      <c r="E106" s="134" t="s">
        <v>125</v>
      </c>
      <c r="F106" s="134"/>
      <c r="G106" s="134"/>
      <c r="H106" s="134"/>
      <c r="I106" s="134"/>
      <c r="J106" s="133"/>
      <c r="K106" s="134" t="s">
        <v>126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5">
        <f>'SO 401.1.4 - Stavebně mon...'!J32</f>
        <v>0</v>
      </c>
      <c r="AH106" s="133"/>
      <c r="AI106" s="133"/>
      <c r="AJ106" s="133"/>
      <c r="AK106" s="133"/>
      <c r="AL106" s="133"/>
      <c r="AM106" s="133"/>
      <c r="AN106" s="135">
        <f>SUM(AG106,AT106)</f>
        <v>0</v>
      </c>
      <c r="AO106" s="133"/>
      <c r="AP106" s="133"/>
      <c r="AQ106" s="136" t="s">
        <v>102</v>
      </c>
      <c r="AR106" s="72"/>
      <c r="AS106" s="137">
        <v>0</v>
      </c>
      <c r="AT106" s="138">
        <f>ROUND(SUM(AV106:AW106),2)</f>
        <v>0</v>
      </c>
      <c r="AU106" s="139">
        <f>'SO 401.1.4 - Stavebně mon...'!P128</f>
        <v>0</v>
      </c>
      <c r="AV106" s="138">
        <f>'SO 401.1.4 - Stavebně mon...'!J35</f>
        <v>0</v>
      </c>
      <c r="AW106" s="138">
        <f>'SO 401.1.4 - Stavebně mon...'!J36</f>
        <v>0</v>
      </c>
      <c r="AX106" s="138">
        <f>'SO 401.1.4 - Stavebně mon...'!J37</f>
        <v>0</v>
      </c>
      <c r="AY106" s="138">
        <f>'SO 401.1.4 - Stavebně mon...'!J38</f>
        <v>0</v>
      </c>
      <c r="AZ106" s="138">
        <f>'SO 401.1.4 - Stavebně mon...'!F35</f>
        <v>0</v>
      </c>
      <c r="BA106" s="138">
        <f>'SO 401.1.4 - Stavebně mon...'!F36</f>
        <v>0</v>
      </c>
      <c r="BB106" s="138">
        <f>'SO 401.1.4 - Stavebně mon...'!F37</f>
        <v>0</v>
      </c>
      <c r="BC106" s="138">
        <f>'SO 401.1.4 - Stavebně mon...'!F38</f>
        <v>0</v>
      </c>
      <c r="BD106" s="140">
        <f>'SO 401.1.4 - Stavebně mon...'!F39</f>
        <v>0</v>
      </c>
      <c r="BE106" s="4"/>
      <c r="BT106" s="141" t="s">
        <v>92</v>
      </c>
      <c r="BV106" s="141" t="s">
        <v>84</v>
      </c>
      <c r="BW106" s="141" t="s">
        <v>127</v>
      </c>
      <c r="BX106" s="141" t="s">
        <v>118</v>
      </c>
      <c r="CL106" s="141" t="s">
        <v>19</v>
      </c>
    </row>
    <row r="107" s="7" customFormat="1" ht="24.75" customHeight="1">
      <c r="A107" s="7"/>
      <c r="B107" s="120"/>
      <c r="C107" s="121"/>
      <c r="D107" s="122" t="s">
        <v>128</v>
      </c>
      <c r="E107" s="122"/>
      <c r="F107" s="122"/>
      <c r="G107" s="122"/>
      <c r="H107" s="122"/>
      <c r="I107" s="123"/>
      <c r="J107" s="122" t="s">
        <v>129</v>
      </c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32">
        <f>ROUND(SUM(AG108:AG111),2)</f>
        <v>0</v>
      </c>
      <c r="AH107" s="123"/>
      <c r="AI107" s="123"/>
      <c r="AJ107" s="123"/>
      <c r="AK107" s="123"/>
      <c r="AL107" s="123"/>
      <c r="AM107" s="123"/>
      <c r="AN107" s="124">
        <f>SUM(AG107,AT107)</f>
        <v>0</v>
      </c>
      <c r="AO107" s="123"/>
      <c r="AP107" s="123"/>
      <c r="AQ107" s="125" t="s">
        <v>89</v>
      </c>
      <c r="AR107" s="126"/>
      <c r="AS107" s="127">
        <f>ROUND(SUM(AS108:AS111),2)</f>
        <v>0</v>
      </c>
      <c r="AT107" s="128">
        <f>ROUND(SUM(AV107:AW107),2)</f>
        <v>0</v>
      </c>
      <c r="AU107" s="129">
        <f>ROUND(SUM(AU108:AU111),5)</f>
        <v>0</v>
      </c>
      <c r="AV107" s="128">
        <f>ROUND(AZ107*L29,2)</f>
        <v>0</v>
      </c>
      <c r="AW107" s="128">
        <f>ROUND(BA107*L30,2)</f>
        <v>0</v>
      </c>
      <c r="AX107" s="128">
        <f>ROUND(BB107*L29,2)</f>
        <v>0</v>
      </c>
      <c r="AY107" s="128">
        <f>ROUND(BC107*L30,2)</f>
        <v>0</v>
      </c>
      <c r="AZ107" s="128">
        <f>ROUND(SUM(AZ108:AZ111),2)</f>
        <v>0</v>
      </c>
      <c r="BA107" s="128">
        <f>ROUND(SUM(BA108:BA111),2)</f>
        <v>0</v>
      </c>
      <c r="BB107" s="128">
        <f>ROUND(SUM(BB108:BB111),2)</f>
        <v>0</v>
      </c>
      <c r="BC107" s="128">
        <f>ROUND(SUM(BC108:BC111),2)</f>
        <v>0</v>
      </c>
      <c r="BD107" s="130">
        <f>ROUND(SUM(BD108:BD111),2)</f>
        <v>0</v>
      </c>
      <c r="BE107" s="7"/>
      <c r="BS107" s="131" t="s">
        <v>81</v>
      </c>
      <c r="BT107" s="131" t="s">
        <v>90</v>
      </c>
      <c r="BU107" s="131" t="s">
        <v>83</v>
      </c>
      <c r="BV107" s="131" t="s">
        <v>84</v>
      </c>
      <c r="BW107" s="131" t="s">
        <v>130</v>
      </c>
      <c r="BX107" s="131" t="s">
        <v>5</v>
      </c>
      <c r="CL107" s="131" t="s">
        <v>19</v>
      </c>
      <c r="CM107" s="131" t="s">
        <v>82</v>
      </c>
    </row>
    <row r="108" s="4" customFormat="1" ht="23.25" customHeight="1">
      <c r="A108" s="119" t="s">
        <v>86</v>
      </c>
      <c r="B108" s="70"/>
      <c r="C108" s="133"/>
      <c r="D108" s="133"/>
      <c r="E108" s="134" t="s">
        <v>131</v>
      </c>
      <c r="F108" s="134"/>
      <c r="G108" s="134"/>
      <c r="H108" s="134"/>
      <c r="I108" s="134"/>
      <c r="J108" s="133"/>
      <c r="K108" s="134" t="s">
        <v>132</v>
      </c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5">
        <f>'SO 401.2.1 - Technologie ...'!J32</f>
        <v>0</v>
      </c>
      <c r="AH108" s="133"/>
      <c r="AI108" s="133"/>
      <c r="AJ108" s="133"/>
      <c r="AK108" s="133"/>
      <c r="AL108" s="133"/>
      <c r="AM108" s="133"/>
      <c r="AN108" s="135">
        <f>SUM(AG108,AT108)</f>
        <v>0</v>
      </c>
      <c r="AO108" s="133"/>
      <c r="AP108" s="133"/>
      <c r="AQ108" s="136" t="s">
        <v>102</v>
      </c>
      <c r="AR108" s="72"/>
      <c r="AS108" s="137">
        <v>0</v>
      </c>
      <c r="AT108" s="138">
        <f>ROUND(SUM(AV108:AW108),2)</f>
        <v>0</v>
      </c>
      <c r="AU108" s="139">
        <f>'SO 401.2.1 - Technologie ...'!P122</f>
        <v>0</v>
      </c>
      <c r="AV108" s="138">
        <f>'SO 401.2.1 - Technologie ...'!J35</f>
        <v>0</v>
      </c>
      <c r="AW108" s="138">
        <f>'SO 401.2.1 - Technologie ...'!J36</f>
        <v>0</v>
      </c>
      <c r="AX108" s="138">
        <f>'SO 401.2.1 - Technologie ...'!J37</f>
        <v>0</v>
      </c>
      <c r="AY108" s="138">
        <f>'SO 401.2.1 - Technologie ...'!J38</f>
        <v>0</v>
      </c>
      <c r="AZ108" s="138">
        <f>'SO 401.2.1 - Technologie ...'!F35</f>
        <v>0</v>
      </c>
      <c r="BA108" s="138">
        <f>'SO 401.2.1 - Technologie ...'!F36</f>
        <v>0</v>
      </c>
      <c r="BB108" s="138">
        <f>'SO 401.2.1 - Technologie ...'!F37</f>
        <v>0</v>
      </c>
      <c r="BC108" s="138">
        <f>'SO 401.2.1 - Technologie ...'!F38</f>
        <v>0</v>
      </c>
      <c r="BD108" s="140">
        <f>'SO 401.2.1 - Technologie ...'!F39</f>
        <v>0</v>
      </c>
      <c r="BE108" s="4"/>
      <c r="BT108" s="141" t="s">
        <v>92</v>
      </c>
      <c r="BV108" s="141" t="s">
        <v>84</v>
      </c>
      <c r="BW108" s="141" t="s">
        <v>133</v>
      </c>
      <c r="BX108" s="141" t="s">
        <v>130</v>
      </c>
      <c r="CL108" s="141" t="s">
        <v>19</v>
      </c>
    </row>
    <row r="109" s="4" customFormat="1" ht="23.25" customHeight="1">
      <c r="A109" s="119" t="s">
        <v>86</v>
      </c>
      <c r="B109" s="70"/>
      <c r="C109" s="133"/>
      <c r="D109" s="133"/>
      <c r="E109" s="134" t="s">
        <v>134</v>
      </c>
      <c r="F109" s="134"/>
      <c r="G109" s="134"/>
      <c r="H109" s="134"/>
      <c r="I109" s="134"/>
      <c r="J109" s="133"/>
      <c r="K109" s="134" t="s">
        <v>135</v>
      </c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5">
        <f>'SO 401.2.2 - Montážní prá...'!J32</f>
        <v>0</v>
      </c>
      <c r="AH109" s="133"/>
      <c r="AI109" s="133"/>
      <c r="AJ109" s="133"/>
      <c r="AK109" s="133"/>
      <c r="AL109" s="133"/>
      <c r="AM109" s="133"/>
      <c r="AN109" s="135">
        <f>SUM(AG109,AT109)</f>
        <v>0</v>
      </c>
      <c r="AO109" s="133"/>
      <c r="AP109" s="133"/>
      <c r="AQ109" s="136" t="s">
        <v>102</v>
      </c>
      <c r="AR109" s="72"/>
      <c r="AS109" s="137">
        <v>0</v>
      </c>
      <c r="AT109" s="138">
        <f>ROUND(SUM(AV109:AW109),2)</f>
        <v>0</v>
      </c>
      <c r="AU109" s="139">
        <f>'SO 401.2.2 - Montážní prá...'!P123</f>
        <v>0</v>
      </c>
      <c r="AV109" s="138">
        <f>'SO 401.2.2 - Montážní prá...'!J35</f>
        <v>0</v>
      </c>
      <c r="AW109" s="138">
        <f>'SO 401.2.2 - Montážní prá...'!J36</f>
        <v>0</v>
      </c>
      <c r="AX109" s="138">
        <f>'SO 401.2.2 - Montážní prá...'!J37</f>
        <v>0</v>
      </c>
      <c r="AY109" s="138">
        <f>'SO 401.2.2 - Montážní prá...'!J38</f>
        <v>0</v>
      </c>
      <c r="AZ109" s="138">
        <f>'SO 401.2.2 - Montážní prá...'!F35</f>
        <v>0</v>
      </c>
      <c r="BA109" s="138">
        <f>'SO 401.2.2 - Montážní prá...'!F36</f>
        <v>0</v>
      </c>
      <c r="BB109" s="138">
        <f>'SO 401.2.2 - Montážní prá...'!F37</f>
        <v>0</v>
      </c>
      <c r="BC109" s="138">
        <f>'SO 401.2.2 - Montážní prá...'!F38</f>
        <v>0</v>
      </c>
      <c r="BD109" s="140">
        <f>'SO 401.2.2 - Montážní prá...'!F39</f>
        <v>0</v>
      </c>
      <c r="BE109" s="4"/>
      <c r="BT109" s="141" t="s">
        <v>92</v>
      </c>
      <c r="BV109" s="141" t="s">
        <v>84</v>
      </c>
      <c r="BW109" s="141" t="s">
        <v>136</v>
      </c>
      <c r="BX109" s="141" t="s">
        <v>130</v>
      </c>
      <c r="CL109" s="141" t="s">
        <v>19</v>
      </c>
    </row>
    <row r="110" s="4" customFormat="1" ht="23.25" customHeight="1">
      <c r="A110" s="119" t="s">
        <v>86</v>
      </c>
      <c r="B110" s="70"/>
      <c r="C110" s="133"/>
      <c r="D110" s="133"/>
      <c r="E110" s="134" t="s">
        <v>137</v>
      </c>
      <c r="F110" s="134"/>
      <c r="G110" s="134"/>
      <c r="H110" s="134"/>
      <c r="I110" s="134"/>
      <c r="J110" s="133"/>
      <c r="K110" s="134" t="s">
        <v>138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5">
        <f>'SO 401.2.3 - Demontáže - ...'!J32</f>
        <v>0</v>
      </c>
      <c r="AH110" s="133"/>
      <c r="AI110" s="133"/>
      <c r="AJ110" s="133"/>
      <c r="AK110" s="133"/>
      <c r="AL110" s="133"/>
      <c r="AM110" s="133"/>
      <c r="AN110" s="135">
        <f>SUM(AG110,AT110)</f>
        <v>0</v>
      </c>
      <c r="AO110" s="133"/>
      <c r="AP110" s="133"/>
      <c r="AQ110" s="136" t="s">
        <v>102</v>
      </c>
      <c r="AR110" s="72"/>
      <c r="AS110" s="137">
        <v>0</v>
      </c>
      <c r="AT110" s="138">
        <f>ROUND(SUM(AV110:AW110),2)</f>
        <v>0</v>
      </c>
      <c r="AU110" s="139">
        <f>'SO 401.2.3 - Demontáže - ...'!P121</f>
        <v>0</v>
      </c>
      <c r="AV110" s="138">
        <f>'SO 401.2.3 - Demontáže - ...'!J35</f>
        <v>0</v>
      </c>
      <c r="AW110" s="138">
        <f>'SO 401.2.3 - Demontáže - ...'!J36</f>
        <v>0</v>
      </c>
      <c r="AX110" s="138">
        <f>'SO 401.2.3 - Demontáže - ...'!J37</f>
        <v>0</v>
      </c>
      <c r="AY110" s="138">
        <f>'SO 401.2.3 - Demontáže - ...'!J38</f>
        <v>0</v>
      </c>
      <c r="AZ110" s="138">
        <f>'SO 401.2.3 - Demontáže - ...'!F35</f>
        <v>0</v>
      </c>
      <c r="BA110" s="138">
        <f>'SO 401.2.3 - Demontáže - ...'!F36</f>
        <v>0</v>
      </c>
      <c r="BB110" s="138">
        <f>'SO 401.2.3 - Demontáže - ...'!F37</f>
        <v>0</v>
      </c>
      <c r="BC110" s="138">
        <f>'SO 401.2.3 - Demontáže - ...'!F38</f>
        <v>0</v>
      </c>
      <c r="BD110" s="140">
        <f>'SO 401.2.3 - Demontáže - ...'!F39</f>
        <v>0</v>
      </c>
      <c r="BE110" s="4"/>
      <c r="BT110" s="141" t="s">
        <v>92</v>
      </c>
      <c r="BV110" s="141" t="s">
        <v>84</v>
      </c>
      <c r="BW110" s="141" t="s">
        <v>139</v>
      </c>
      <c r="BX110" s="141" t="s">
        <v>130</v>
      </c>
      <c r="CL110" s="141" t="s">
        <v>19</v>
      </c>
    </row>
    <row r="111" s="4" customFormat="1" ht="23.25" customHeight="1">
      <c r="A111" s="119" t="s">
        <v>86</v>
      </c>
      <c r="B111" s="70"/>
      <c r="C111" s="133"/>
      <c r="D111" s="133"/>
      <c r="E111" s="134" t="s">
        <v>140</v>
      </c>
      <c r="F111" s="134"/>
      <c r="G111" s="134"/>
      <c r="H111" s="134"/>
      <c r="I111" s="134"/>
      <c r="J111" s="133"/>
      <c r="K111" s="134" t="s">
        <v>141</v>
      </c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5">
        <f>'SO 401.2.4 - Stavebně mon...'!J32</f>
        <v>0</v>
      </c>
      <c r="AH111" s="133"/>
      <c r="AI111" s="133"/>
      <c r="AJ111" s="133"/>
      <c r="AK111" s="133"/>
      <c r="AL111" s="133"/>
      <c r="AM111" s="133"/>
      <c r="AN111" s="135">
        <f>SUM(AG111,AT111)</f>
        <v>0</v>
      </c>
      <c r="AO111" s="133"/>
      <c r="AP111" s="133"/>
      <c r="AQ111" s="136" t="s">
        <v>102</v>
      </c>
      <c r="AR111" s="72"/>
      <c r="AS111" s="142">
        <v>0</v>
      </c>
      <c r="AT111" s="143">
        <f>ROUND(SUM(AV111:AW111),2)</f>
        <v>0</v>
      </c>
      <c r="AU111" s="144">
        <f>'SO 401.2.4 - Stavebně mon...'!P130</f>
        <v>0</v>
      </c>
      <c r="AV111" s="143">
        <f>'SO 401.2.4 - Stavebně mon...'!J35</f>
        <v>0</v>
      </c>
      <c r="AW111" s="143">
        <f>'SO 401.2.4 - Stavebně mon...'!J36</f>
        <v>0</v>
      </c>
      <c r="AX111" s="143">
        <f>'SO 401.2.4 - Stavebně mon...'!J37</f>
        <v>0</v>
      </c>
      <c r="AY111" s="143">
        <f>'SO 401.2.4 - Stavebně mon...'!J38</f>
        <v>0</v>
      </c>
      <c r="AZ111" s="143">
        <f>'SO 401.2.4 - Stavebně mon...'!F35</f>
        <v>0</v>
      </c>
      <c r="BA111" s="143">
        <f>'SO 401.2.4 - Stavebně mon...'!F36</f>
        <v>0</v>
      </c>
      <c r="BB111" s="143">
        <f>'SO 401.2.4 - Stavebně mon...'!F37</f>
        <v>0</v>
      </c>
      <c r="BC111" s="143">
        <f>'SO 401.2.4 - Stavebně mon...'!F38</f>
        <v>0</v>
      </c>
      <c r="BD111" s="145">
        <f>'SO 401.2.4 - Stavebně mon...'!F39</f>
        <v>0</v>
      </c>
      <c r="BE111" s="4"/>
      <c r="BT111" s="141" t="s">
        <v>92</v>
      </c>
      <c r="BV111" s="141" t="s">
        <v>84</v>
      </c>
      <c r="BW111" s="141" t="s">
        <v>142</v>
      </c>
      <c r="BX111" s="141" t="s">
        <v>130</v>
      </c>
      <c r="CL111" s="141" t="s">
        <v>19</v>
      </c>
    </row>
    <row r="112" s="2" customFormat="1" ht="30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4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44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</row>
  </sheetData>
  <sheetProtection sheet="1" formatColumns="0" formatRows="0" objects="1" scenarios="1" spinCount="100000" saltValue="jNkEogTs5E0axbKyeE4Do7/JqFmekr6Z20z+jqb3tha29zDT99xUAnVbqR1W99oOHA8kfaqCK2yYsZOZIVY0Nw==" hashValue="QQRVj3tjNIdPD0Kc6FENVkESSgtsspRpzAwzm6IHpWZNVP1N2uY4KZXj+PMX8RxnIGrJzVOczvN0J1pd/Sk1MA==" algorithmName="SHA-512" password="C43E"/>
  <mergeCells count="106">
    <mergeCell ref="C92:G92"/>
    <mergeCell ref="D100:H100"/>
    <mergeCell ref="D103:H103"/>
    <mergeCell ref="D96:H96"/>
    <mergeCell ref="D97:H97"/>
    <mergeCell ref="D95:H95"/>
    <mergeCell ref="E104:I104"/>
    <mergeCell ref="E98:I98"/>
    <mergeCell ref="E102:I102"/>
    <mergeCell ref="E101:I101"/>
    <mergeCell ref="E99:I99"/>
    <mergeCell ref="I92:AF92"/>
    <mergeCell ref="J96:AF96"/>
    <mergeCell ref="J97:AF97"/>
    <mergeCell ref="J100:AF100"/>
    <mergeCell ref="J103:AF103"/>
    <mergeCell ref="J95:AF95"/>
    <mergeCell ref="K101:AF101"/>
    <mergeCell ref="K99:AF99"/>
    <mergeCell ref="K102:AF102"/>
    <mergeCell ref="K98:AF98"/>
    <mergeCell ref="K104:AF104"/>
    <mergeCell ref="L85:AO85"/>
    <mergeCell ref="E105:I105"/>
    <mergeCell ref="K105:AF105"/>
    <mergeCell ref="E106:I106"/>
    <mergeCell ref="K106:AF106"/>
    <mergeCell ref="D107:H107"/>
    <mergeCell ref="J107:AF107"/>
    <mergeCell ref="E108:I108"/>
    <mergeCell ref="K108:AF108"/>
    <mergeCell ref="E109:I109"/>
    <mergeCell ref="K109:AF109"/>
    <mergeCell ref="E110:I110"/>
    <mergeCell ref="K110:AF110"/>
    <mergeCell ref="E111:I111"/>
    <mergeCell ref="K111:AF111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1:AM101"/>
    <mergeCell ref="AG97:AM97"/>
    <mergeCell ref="AG102:AM102"/>
    <mergeCell ref="AG103:AM103"/>
    <mergeCell ref="AG100:AM100"/>
    <mergeCell ref="AG92:AM92"/>
    <mergeCell ref="AG95:AM95"/>
    <mergeCell ref="AG96:AM96"/>
    <mergeCell ref="AG98:AM98"/>
    <mergeCell ref="AG104:AM104"/>
    <mergeCell ref="AG99:AM99"/>
    <mergeCell ref="AM89:AP89"/>
    <mergeCell ref="AM87:AN87"/>
    <mergeCell ref="AM90:AP90"/>
    <mergeCell ref="AN103:AP103"/>
    <mergeCell ref="AN104:AP104"/>
    <mergeCell ref="AN97:AP97"/>
    <mergeCell ref="AN102:AP102"/>
    <mergeCell ref="AN101:AP101"/>
    <mergeCell ref="AN100:AP100"/>
    <mergeCell ref="AN99:AP99"/>
    <mergeCell ref="AN95:AP95"/>
    <mergeCell ref="AN96:AP96"/>
    <mergeCell ref="AN92:AP9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94:AP94"/>
  </mergeCells>
  <hyperlinks>
    <hyperlink ref="A95" location="'1.1 - Ostatní náklady - S...'!C2" display="/"/>
    <hyperlink ref="A96" location="'1.2 - Ostatní náklady - S...'!C2" display="/"/>
    <hyperlink ref="A98" location="'2020024101.1-1 - Soupis p...'!C2" display="/"/>
    <hyperlink ref="A99" location="'2020024101.1-2 - VRN - Ve...'!C2" display="/"/>
    <hyperlink ref="A101" location="'2020024101.2-1 - Soupis p...'!C2" display="/"/>
    <hyperlink ref="A102" location="'2020024101.2-2 - VRN - Ve...'!C2" display="/"/>
    <hyperlink ref="A104" location="'SO 401.1.1 - Technologie ...'!C2" display="/"/>
    <hyperlink ref="A105" location="'SO 401.1.2 - Montážní prá...'!C2" display="/"/>
    <hyperlink ref="A106" location="'SO 401.1.4 - Stavebně mon...'!C2" display="/"/>
    <hyperlink ref="A108" location="'SO 401.2.1 - Technologie ...'!C2" display="/"/>
    <hyperlink ref="A109" location="'SO 401.2.2 - Montážní prá...'!C2" display="/"/>
    <hyperlink ref="A110" location="'SO 401.2.3 - Demontáže - ...'!C2" display="/"/>
    <hyperlink ref="A111" location="'SO 401.2.4 - Stavebně mo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92</v>
      </c>
    </row>
    <row r="4" s="1" customFormat="1" ht="24.96" customHeight="1">
      <c r="B4" s="19"/>
      <c r="D4" s="150" t="s">
        <v>143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23.25" customHeight="1">
      <c r="B7" s="19"/>
      <c r="E7" s="153" t="str">
        <f>'Rekapitulace stavby'!K6</f>
        <v>Zvýšení bezpečnosti dopravy III. – přechod Blažkova a Lipová – Na Bídě přejezd tramvají</v>
      </c>
      <c r="F7" s="152"/>
      <c r="G7" s="152"/>
      <c r="H7" s="152"/>
      <c r="I7" s="146"/>
      <c r="L7" s="19"/>
    </row>
    <row r="8" s="2" customFormat="1" ht="12" customHeight="1">
      <c r="A8" s="38"/>
      <c r="B8" s="44"/>
      <c r="C8" s="38"/>
      <c r="D8" s="152" t="s">
        <v>144</v>
      </c>
      <c r="E8" s="38"/>
      <c r="F8" s="38"/>
      <c r="G8" s="38"/>
      <c r="H8" s="38"/>
      <c r="I8" s="15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5" t="s">
        <v>145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2" t="s">
        <v>18</v>
      </c>
      <c r="E11" s="38"/>
      <c r="F11" s="141" t="s">
        <v>19</v>
      </c>
      <c r="G11" s="38"/>
      <c r="H11" s="38"/>
      <c r="I11" s="156" t="s">
        <v>20</v>
      </c>
      <c r="J11" s="141" t="s">
        <v>21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22</v>
      </c>
      <c r="E12" s="38"/>
      <c r="F12" s="141" t="s">
        <v>23</v>
      </c>
      <c r="G12" s="38"/>
      <c r="H12" s="38"/>
      <c r="I12" s="156" t="s">
        <v>24</v>
      </c>
      <c r="J12" s="157" t="str">
        <f>'Rekapitulace stavby'!AN8</f>
        <v>11. 9. 2020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21.84" customHeight="1">
      <c r="A13" s="38"/>
      <c r="B13" s="44"/>
      <c r="C13" s="38"/>
      <c r="D13" s="158" t="s">
        <v>26</v>
      </c>
      <c r="E13" s="38"/>
      <c r="F13" s="159" t="s">
        <v>146</v>
      </c>
      <c r="G13" s="38"/>
      <c r="H13" s="38"/>
      <c r="I13" s="160" t="s">
        <v>28</v>
      </c>
      <c r="J13" s="159" t="s">
        <v>29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30</v>
      </c>
      <c r="E14" s="38"/>
      <c r="F14" s="38"/>
      <c r="G14" s="38"/>
      <c r="H14" s="38"/>
      <c r="I14" s="156" t="s">
        <v>31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32</v>
      </c>
      <c r="F15" s="38"/>
      <c r="G15" s="38"/>
      <c r="H15" s="38"/>
      <c r="I15" s="156" t="s">
        <v>33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5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2" t="s">
        <v>34</v>
      </c>
      <c r="E17" s="38"/>
      <c r="F17" s="38"/>
      <c r="G17" s="38"/>
      <c r="H17" s="38"/>
      <c r="I17" s="156" t="s">
        <v>31</v>
      </c>
      <c r="J17" s="32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41"/>
      <c r="G18" s="141"/>
      <c r="H18" s="141"/>
      <c r="I18" s="156" t="s">
        <v>33</v>
      </c>
      <c r="J18" s="32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5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2" t="s">
        <v>36</v>
      </c>
      <c r="E20" s="38"/>
      <c r="F20" s="38"/>
      <c r="G20" s="38"/>
      <c r="H20" s="38"/>
      <c r="I20" s="156" t="s">
        <v>31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37</v>
      </c>
      <c r="F21" s="38"/>
      <c r="G21" s="38"/>
      <c r="H21" s="38"/>
      <c r="I21" s="156" t="s">
        <v>33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5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2" t="s">
        <v>39</v>
      </c>
      <c r="E23" s="38"/>
      <c r="F23" s="38"/>
      <c r="G23" s="38"/>
      <c r="H23" s="38"/>
      <c r="I23" s="156" t="s">
        <v>31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6" t="s">
        <v>33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5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2" t="s">
        <v>41</v>
      </c>
      <c r="E26" s="38"/>
      <c r="F26" s="38"/>
      <c r="G26" s="38"/>
      <c r="H26" s="38"/>
      <c r="I26" s="15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61"/>
      <c r="B27" s="162"/>
      <c r="C27" s="161"/>
      <c r="D27" s="161"/>
      <c r="E27" s="163" t="s">
        <v>1</v>
      </c>
      <c r="F27" s="163"/>
      <c r="G27" s="163"/>
      <c r="H27" s="163"/>
      <c r="I27" s="164"/>
      <c r="J27" s="161"/>
      <c r="K27" s="161"/>
      <c r="L27" s="165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6"/>
      <c r="E29" s="166"/>
      <c r="F29" s="166"/>
      <c r="G29" s="166"/>
      <c r="H29" s="166"/>
      <c r="I29" s="167"/>
      <c r="J29" s="166"/>
      <c r="K29" s="166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8" t="s">
        <v>42</v>
      </c>
      <c r="E30" s="38"/>
      <c r="F30" s="38"/>
      <c r="G30" s="38"/>
      <c r="H30" s="38"/>
      <c r="I30" s="154"/>
      <c r="J30" s="169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6"/>
      <c r="E31" s="166"/>
      <c r="F31" s="166"/>
      <c r="G31" s="166"/>
      <c r="H31" s="166"/>
      <c r="I31" s="167"/>
      <c r="J31" s="166"/>
      <c r="K31" s="166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70" t="s">
        <v>44</v>
      </c>
      <c r="G32" s="38"/>
      <c r="H32" s="38"/>
      <c r="I32" s="171" t="s">
        <v>43</v>
      </c>
      <c r="J32" s="170" t="s">
        <v>45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72" t="s">
        <v>46</v>
      </c>
      <c r="E33" s="152" t="s">
        <v>47</v>
      </c>
      <c r="F33" s="173">
        <f>ROUND((SUM(BE122:BE146)),  2)</f>
        <v>0</v>
      </c>
      <c r="G33" s="38"/>
      <c r="H33" s="38"/>
      <c r="I33" s="174">
        <v>0.20999999999999999</v>
      </c>
      <c r="J33" s="173">
        <f>ROUND(((SUM(BE122:BE146))*I33),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2" t="s">
        <v>48</v>
      </c>
      <c r="F34" s="173">
        <f>ROUND((SUM(BF122:BF146)),  2)</f>
        <v>0</v>
      </c>
      <c r="G34" s="38"/>
      <c r="H34" s="38"/>
      <c r="I34" s="174">
        <v>0.14999999999999999</v>
      </c>
      <c r="J34" s="173">
        <f>ROUND(((SUM(BF122:BF146))*I34),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2" t="s">
        <v>49</v>
      </c>
      <c r="F35" s="173">
        <f>ROUND((SUM(BG122:BG146)),  2)</f>
        <v>0</v>
      </c>
      <c r="G35" s="38"/>
      <c r="H35" s="38"/>
      <c r="I35" s="174">
        <v>0.20999999999999999</v>
      </c>
      <c r="J35" s="17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2" t="s">
        <v>50</v>
      </c>
      <c r="F36" s="173">
        <f>ROUND((SUM(BH122:BH146)),  2)</f>
        <v>0</v>
      </c>
      <c r="G36" s="38"/>
      <c r="H36" s="38"/>
      <c r="I36" s="174">
        <v>0.14999999999999999</v>
      </c>
      <c r="J36" s="17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51</v>
      </c>
      <c r="F37" s="173">
        <f>ROUND((SUM(BI122:BI146)),  2)</f>
        <v>0</v>
      </c>
      <c r="G37" s="38"/>
      <c r="H37" s="38"/>
      <c r="I37" s="174">
        <v>0</v>
      </c>
      <c r="J37" s="17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5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75"/>
      <c r="D39" s="176" t="s">
        <v>52</v>
      </c>
      <c r="E39" s="177"/>
      <c r="F39" s="177"/>
      <c r="G39" s="178" t="s">
        <v>53</v>
      </c>
      <c r="H39" s="179" t="s">
        <v>54</v>
      </c>
      <c r="I39" s="180"/>
      <c r="J39" s="181">
        <f>SUM(J30:J37)</f>
        <v>0</v>
      </c>
      <c r="K39" s="18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19"/>
      <c r="I41" s="146"/>
      <c r="L41" s="19"/>
    </row>
    <row r="42" s="1" customFormat="1" ht="14.4" customHeight="1">
      <c r="B42" s="19"/>
      <c r="I42" s="146"/>
      <c r="L42" s="19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2" customFormat="1" ht="14.4" customHeight="1">
      <c r="B49" s="63"/>
      <c r="D49" s="183" t="s">
        <v>55</v>
      </c>
      <c r="E49" s="184"/>
      <c r="F49" s="184"/>
      <c r="G49" s="183" t="s">
        <v>56</v>
      </c>
      <c r="H49" s="184"/>
      <c r="I49" s="185"/>
      <c r="J49" s="184"/>
      <c r="K49" s="184"/>
      <c r="L49" s="6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2" customFormat="1">
      <c r="A60" s="38"/>
      <c r="B60" s="44"/>
      <c r="C60" s="38"/>
      <c r="D60" s="186" t="s">
        <v>57</v>
      </c>
      <c r="E60" s="187"/>
      <c r="F60" s="188" t="s">
        <v>58</v>
      </c>
      <c r="G60" s="186" t="s">
        <v>57</v>
      </c>
      <c r="H60" s="187"/>
      <c r="I60" s="189"/>
      <c r="J60" s="190" t="s">
        <v>58</v>
      </c>
      <c r="K60" s="187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19"/>
      <c r="L61" s="19"/>
    </row>
    <row r="62">
      <c r="B62" s="19"/>
      <c r="L62" s="19"/>
    </row>
    <row r="63">
      <c r="B63" s="19"/>
      <c r="L63" s="19"/>
    </row>
    <row r="64" s="2" customFormat="1">
      <c r="A64" s="38"/>
      <c r="B64" s="44"/>
      <c r="C64" s="38"/>
      <c r="D64" s="183" t="s">
        <v>59</v>
      </c>
      <c r="E64" s="191"/>
      <c r="F64" s="191"/>
      <c r="G64" s="183" t="s">
        <v>60</v>
      </c>
      <c r="H64" s="191"/>
      <c r="I64" s="192"/>
      <c r="J64" s="191"/>
      <c r="K64" s="191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2" customFormat="1">
      <c r="A75" s="38"/>
      <c r="B75" s="44"/>
      <c r="C75" s="38"/>
      <c r="D75" s="186" t="s">
        <v>57</v>
      </c>
      <c r="E75" s="187"/>
      <c r="F75" s="188" t="s">
        <v>58</v>
      </c>
      <c r="G75" s="186" t="s">
        <v>57</v>
      </c>
      <c r="H75" s="187"/>
      <c r="I75" s="189"/>
      <c r="J75" s="190" t="s">
        <v>58</v>
      </c>
      <c r="K75" s="187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3"/>
      <c r="C76" s="194"/>
      <c r="D76" s="194"/>
      <c r="E76" s="194"/>
      <c r="F76" s="194"/>
      <c r="G76" s="194"/>
      <c r="H76" s="194"/>
      <c r="I76" s="195"/>
      <c r="J76" s="194"/>
      <c r="K76" s="19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hidden="1" s="2" customFormat="1" ht="6.96" customHeight="1">
      <c r="A80" s="38"/>
      <c r="B80" s="196"/>
      <c r="C80" s="197"/>
      <c r="D80" s="197"/>
      <c r="E80" s="197"/>
      <c r="F80" s="197"/>
      <c r="G80" s="197"/>
      <c r="H80" s="197"/>
      <c r="I80" s="198"/>
      <c r="J80" s="197"/>
      <c r="K80" s="197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hidden="1" s="2" customFormat="1" ht="24.96" customHeight="1">
      <c r="A81" s="38"/>
      <c r="B81" s="39"/>
      <c r="C81" s="22" t="s">
        <v>147</v>
      </c>
      <c r="D81" s="40"/>
      <c r="E81" s="40"/>
      <c r="F81" s="40"/>
      <c r="G81" s="40"/>
      <c r="H81" s="40"/>
      <c r="I81" s="154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12" customHeight="1">
      <c r="A83" s="38"/>
      <c r="B83" s="39"/>
      <c r="C83" s="31" t="s">
        <v>16</v>
      </c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23.25" customHeight="1">
      <c r="A84" s="38"/>
      <c r="B84" s="39"/>
      <c r="C84" s="40"/>
      <c r="D84" s="40"/>
      <c r="E84" s="199" t="str">
        <f>E7</f>
        <v>Zvýšení bezpečnosti dopravy III. – přechod Blažkova a Lipová – Na Bídě přejezd tramvají</v>
      </c>
      <c r="F84" s="31"/>
      <c r="G84" s="31"/>
      <c r="H84" s="31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2" customHeight="1">
      <c r="A85" s="38"/>
      <c r="B85" s="39"/>
      <c r="C85" s="31" t="s">
        <v>144</v>
      </c>
      <c r="D85" s="40"/>
      <c r="E85" s="40"/>
      <c r="F85" s="40"/>
      <c r="G85" s="40"/>
      <c r="H85" s="40"/>
      <c r="I85" s="15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6.5" customHeight="1">
      <c r="A86" s="38"/>
      <c r="B86" s="39"/>
      <c r="C86" s="40"/>
      <c r="D86" s="40"/>
      <c r="E86" s="76" t="str">
        <f>E9</f>
        <v>1.1 - Ostatní náklady - SSZ LB.20 přechod Blažkova</v>
      </c>
      <c r="F86" s="40"/>
      <c r="G86" s="40"/>
      <c r="H86" s="40"/>
      <c r="I86" s="15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1" t="s">
        <v>22</v>
      </c>
      <c r="D88" s="40"/>
      <c r="E88" s="40"/>
      <c r="F88" s="26" t="str">
        <f>F12</f>
        <v>Liberec</v>
      </c>
      <c r="G88" s="40"/>
      <c r="H88" s="40"/>
      <c r="I88" s="156" t="s">
        <v>24</v>
      </c>
      <c r="J88" s="79" t="str">
        <f>IF(J12="","",J12)</f>
        <v>11. 9. 2020</v>
      </c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4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25.65" customHeight="1">
      <c r="A90" s="38"/>
      <c r="B90" s="39"/>
      <c r="C90" s="31" t="s">
        <v>30</v>
      </c>
      <c r="D90" s="40"/>
      <c r="E90" s="40"/>
      <c r="F90" s="26" t="str">
        <f>E15</f>
        <v>Statutární město Liberec</v>
      </c>
      <c r="G90" s="40"/>
      <c r="H90" s="40"/>
      <c r="I90" s="156" t="s">
        <v>36</v>
      </c>
      <c r="J90" s="36" t="str">
        <f>E21</f>
        <v>Swarco Traffic CZ s.r.o.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1" t="s">
        <v>34</v>
      </c>
      <c r="D91" s="40"/>
      <c r="E91" s="40"/>
      <c r="F91" s="26" t="str">
        <f>IF(E18="","",E18)</f>
        <v>Vyplň údaj</v>
      </c>
      <c r="G91" s="40"/>
      <c r="H91" s="40"/>
      <c r="I91" s="156" t="s">
        <v>39</v>
      </c>
      <c r="J91" s="36" t="str">
        <f>E24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0.32" customHeight="1">
      <c r="A92" s="38"/>
      <c r="B92" s="39"/>
      <c r="C92" s="40"/>
      <c r="D92" s="40"/>
      <c r="E92" s="40"/>
      <c r="F92" s="40"/>
      <c r="G92" s="40"/>
      <c r="H92" s="40"/>
      <c r="I92" s="154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29.28" customHeight="1">
      <c r="A93" s="38"/>
      <c r="B93" s="39"/>
      <c r="C93" s="200" t="s">
        <v>148</v>
      </c>
      <c r="D93" s="201"/>
      <c r="E93" s="201"/>
      <c r="F93" s="201"/>
      <c r="G93" s="201"/>
      <c r="H93" s="201"/>
      <c r="I93" s="202"/>
      <c r="J93" s="203" t="s">
        <v>149</v>
      </c>
      <c r="K93" s="201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4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22.8" customHeight="1">
      <c r="A95" s="38"/>
      <c r="B95" s="39"/>
      <c r="C95" s="204" t="s">
        <v>150</v>
      </c>
      <c r="D95" s="40"/>
      <c r="E95" s="40"/>
      <c r="F95" s="40"/>
      <c r="G95" s="40"/>
      <c r="H95" s="40"/>
      <c r="I95" s="154"/>
      <c r="J95" s="110">
        <f>J122</f>
        <v>0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U95" s="16" t="s">
        <v>151</v>
      </c>
    </row>
    <row r="96" hidden="1" s="9" customFormat="1" ht="24.96" customHeight="1">
      <c r="A96" s="9"/>
      <c r="B96" s="205"/>
      <c r="C96" s="206"/>
      <c r="D96" s="207" t="s">
        <v>152</v>
      </c>
      <c r="E96" s="208"/>
      <c r="F96" s="208"/>
      <c r="G96" s="208"/>
      <c r="H96" s="208"/>
      <c r="I96" s="209"/>
      <c r="J96" s="210">
        <f>J123</f>
        <v>0</v>
      </c>
      <c r="K96" s="206"/>
      <c r="L96" s="211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hidden="1" s="10" customFormat="1" ht="19.92" customHeight="1">
      <c r="A97" s="10"/>
      <c r="B97" s="212"/>
      <c r="C97" s="133"/>
      <c r="D97" s="213" t="s">
        <v>153</v>
      </c>
      <c r="E97" s="214"/>
      <c r="F97" s="214"/>
      <c r="G97" s="214"/>
      <c r="H97" s="214"/>
      <c r="I97" s="215"/>
      <c r="J97" s="216">
        <f>J124</f>
        <v>0</v>
      </c>
      <c r="K97" s="133"/>
      <c r="L97" s="21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212"/>
      <c r="C98" s="133"/>
      <c r="D98" s="213" t="s">
        <v>154</v>
      </c>
      <c r="E98" s="214"/>
      <c r="F98" s="214"/>
      <c r="G98" s="214"/>
      <c r="H98" s="214"/>
      <c r="I98" s="215"/>
      <c r="J98" s="216">
        <f>J131</f>
        <v>0</v>
      </c>
      <c r="K98" s="133"/>
      <c r="L98" s="21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212"/>
      <c r="C99" s="133"/>
      <c r="D99" s="213" t="s">
        <v>155</v>
      </c>
      <c r="E99" s="214"/>
      <c r="F99" s="214"/>
      <c r="G99" s="214"/>
      <c r="H99" s="214"/>
      <c r="I99" s="215"/>
      <c r="J99" s="216">
        <f>J133</f>
        <v>0</v>
      </c>
      <c r="K99" s="133"/>
      <c r="L99" s="21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212"/>
      <c r="C100" s="133"/>
      <c r="D100" s="213" t="s">
        <v>156</v>
      </c>
      <c r="E100" s="214"/>
      <c r="F100" s="214"/>
      <c r="G100" s="214"/>
      <c r="H100" s="214"/>
      <c r="I100" s="215"/>
      <c r="J100" s="216">
        <f>J137</f>
        <v>0</v>
      </c>
      <c r="K100" s="133"/>
      <c r="L100" s="21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212"/>
      <c r="C101" s="133"/>
      <c r="D101" s="213" t="s">
        <v>157</v>
      </c>
      <c r="E101" s="214"/>
      <c r="F101" s="214"/>
      <c r="G101" s="214"/>
      <c r="H101" s="214"/>
      <c r="I101" s="215"/>
      <c r="J101" s="216">
        <f>J140</f>
        <v>0</v>
      </c>
      <c r="K101" s="133"/>
      <c r="L101" s="21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212"/>
      <c r="C102" s="133"/>
      <c r="D102" s="213" t="s">
        <v>158</v>
      </c>
      <c r="E102" s="214"/>
      <c r="F102" s="214"/>
      <c r="G102" s="214"/>
      <c r="H102" s="214"/>
      <c r="I102" s="215"/>
      <c r="J102" s="216">
        <f>J142</f>
        <v>0</v>
      </c>
      <c r="K102" s="133"/>
      <c r="L102" s="21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54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95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hidden="1"/>
    <row r="106" hidden="1"/>
    <row r="107" hidden="1"/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98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2" t="s">
        <v>159</v>
      </c>
      <c r="D109" s="40"/>
      <c r="E109" s="40"/>
      <c r="F109" s="40"/>
      <c r="G109" s="40"/>
      <c r="H109" s="40"/>
      <c r="I109" s="15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5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1" t="s">
        <v>16</v>
      </c>
      <c r="D111" s="40"/>
      <c r="E111" s="40"/>
      <c r="F111" s="40"/>
      <c r="G111" s="40"/>
      <c r="H111" s="40"/>
      <c r="I111" s="15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3.25" customHeight="1">
      <c r="A112" s="38"/>
      <c r="B112" s="39"/>
      <c r="C112" s="40"/>
      <c r="D112" s="40"/>
      <c r="E112" s="199" t="str">
        <f>E7</f>
        <v>Zvýšení bezpečnosti dopravy III. – přechod Blažkova a Lipová – Na Bídě přejezd tramvají</v>
      </c>
      <c r="F112" s="31"/>
      <c r="G112" s="31"/>
      <c r="H112" s="31"/>
      <c r="I112" s="15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1" t="s">
        <v>144</v>
      </c>
      <c r="D113" s="40"/>
      <c r="E113" s="40"/>
      <c r="F113" s="40"/>
      <c r="G113" s="40"/>
      <c r="H113" s="40"/>
      <c r="I113" s="15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1.1 - Ostatní náklady - SSZ LB.20 přechod Blažkova</v>
      </c>
      <c r="F114" s="40"/>
      <c r="G114" s="40"/>
      <c r="H114" s="40"/>
      <c r="I114" s="15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1" t="s">
        <v>22</v>
      </c>
      <c r="D116" s="40"/>
      <c r="E116" s="40"/>
      <c r="F116" s="26" t="str">
        <f>F12</f>
        <v>Liberec</v>
      </c>
      <c r="G116" s="40"/>
      <c r="H116" s="40"/>
      <c r="I116" s="156" t="s">
        <v>24</v>
      </c>
      <c r="J116" s="79" t="str">
        <f>IF(J12="","",J12)</f>
        <v>11. 9. 2020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1" t="s">
        <v>30</v>
      </c>
      <c r="D118" s="40"/>
      <c r="E118" s="40"/>
      <c r="F118" s="26" t="str">
        <f>E15</f>
        <v>Statutární město Liberec</v>
      </c>
      <c r="G118" s="40"/>
      <c r="H118" s="40"/>
      <c r="I118" s="156" t="s">
        <v>36</v>
      </c>
      <c r="J118" s="36" t="str">
        <f>E21</f>
        <v>Swarco Traffic CZ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1" t="s">
        <v>34</v>
      </c>
      <c r="D119" s="40"/>
      <c r="E119" s="40"/>
      <c r="F119" s="26" t="str">
        <f>IF(E18="","",E18)</f>
        <v>Vyplň údaj</v>
      </c>
      <c r="G119" s="40"/>
      <c r="H119" s="40"/>
      <c r="I119" s="156" t="s">
        <v>39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15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18"/>
      <c r="B121" s="219"/>
      <c r="C121" s="220" t="s">
        <v>160</v>
      </c>
      <c r="D121" s="221" t="s">
        <v>67</v>
      </c>
      <c r="E121" s="221" t="s">
        <v>63</v>
      </c>
      <c r="F121" s="221" t="s">
        <v>64</v>
      </c>
      <c r="G121" s="221" t="s">
        <v>161</v>
      </c>
      <c r="H121" s="221" t="s">
        <v>162</v>
      </c>
      <c r="I121" s="222" t="s">
        <v>163</v>
      </c>
      <c r="J121" s="221" t="s">
        <v>149</v>
      </c>
      <c r="K121" s="223" t="s">
        <v>164</v>
      </c>
      <c r="L121" s="224"/>
      <c r="M121" s="100" t="s">
        <v>1</v>
      </c>
      <c r="N121" s="101" t="s">
        <v>46</v>
      </c>
      <c r="O121" s="101" t="s">
        <v>165</v>
      </c>
      <c r="P121" s="101" t="s">
        <v>166</v>
      </c>
      <c r="Q121" s="101" t="s">
        <v>167</v>
      </c>
      <c r="R121" s="101" t="s">
        <v>168</v>
      </c>
      <c r="S121" s="101" t="s">
        <v>169</v>
      </c>
      <c r="T121" s="102" t="s">
        <v>170</v>
      </c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</row>
    <row r="122" s="2" customFormat="1" ht="22.8" customHeight="1">
      <c r="A122" s="38"/>
      <c r="B122" s="39"/>
      <c r="C122" s="107" t="s">
        <v>171</v>
      </c>
      <c r="D122" s="40"/>
      <c r="E122" s="40"/>
      <c r="F122" s="40"/>
      <c r="G122" s="40"/>
      <c r="H122" s="40"/>
      <c r="I122" s="154"/>
      <c r="J122" s="225">
        <f>BK122</f>
        <v>0</v>
      </c>
      <c r="K122" s="40"/>
      <c r="L122" s="44"/>
      <c r="M122" s="103"/>
      <c r="N122" s="226"/>
      <c r="O122" s="104"/>
      <c r="P122" s="227">
        <f>P123</f>
        <v>0</v>
      </c>
      <c r="Q122" s="104"/>
      <c r="R122" s="227">
        <f>R123</f>
        <v>0</v>
      </c>
      <c r="S122" s="104"/>
      <c r="T122" s="22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6" t="s">
        <v>81</v>
      </c>
      <c r="AU122" s="16" t="s">
        <v>151</v>
      </c>
      <c r="BK122" s="229">
        <f>BK123</f>
        <v>0</v>
      </c>
    </row>
    <row r="123" s="12" customFormat="1" ht="25.92" customHeight="1">
      <c r="A123" s="12"/>
      <c r="B123" s="230"/>
      <c r="C123" s="231"/>
      <c r="D123" s="232" t="s">
        <v>81</v>
      </c>
      <c r="E123" s="233" t="s">
        <v>172</v>
      </c>
      <c r="F123" s="233" t="s">
        <v>173</v>
      </c>
      <c r="G123" s="231"/>
      <c r="H123" s="231"/>
      <c r="I123" s="234"/>
      <c r="J123" s="235">
        <f>BK123</f>
        <v>0</v>
      </c>
      <c r="K123" s="231"/>
      <c r="L123" s="236"/>
      <c r="M123" s="237"/>
      <c r="N123" s="238"/>
      <c r="O123" s="238"/>
      <c r="P123" s="239">
        <f>P124+P131+P133+P137+P140+P142</f>
        <v>0</v>
      </c>
      <c r="Q123" s="238"/>
      <c r="R123" s="239">
        <f>R124+R131+R133+R137+R140+R142</f>
        <v>0</v>
      </c>
      <c r="S123" s="238"/>
      <c r="T123" s="240">
        <f>T124+T131+T133+T137+T140+T142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41" t="s">
        <v>174</v>
      </c>
      <c r="AT123" s="242" t="s">
        <v>81</v>
      </c>
      <c r="AU123" s="242" t="s">
        <v>82</v>
      </c>
      <c r="AY123" s="241" t="s">
        <v>175</v>
      </c>
      <c r="BK123" s="243">
        <f>BK124+BK131+BK133+BK137+BK140+BK142</f>
        <v>0</v>
      </c>
    </row>
    <row r="124" s="12" customFormat="1" ht="22.8" customHeight="1">
      <c r="A124" s="12"/>
      <c r="B124" s="230"/>
      <c r="C124" s="231"/>
      <c r="D124" s="232" t="s">
        <v>81</v>
      </c>
      <c r="E124" s="244" t="s">
        <v>176</v>
      </c>
      <c r="F124" s="244" t="s">
        <v>177</v>
      </c>
      <c r="G124" s="231"/>
      <c r="H124" s="231"/>
      <c r="I124" s="234"/>
      <c r="J124" s="245">
        <f>BK124</f>
        <v>0</v>
      </c>
      <c r="K124" s="231"/>
      <c r="L124" s="236"/>
      <c r="M124" s="237"/>
      <c r="N124" s="238"/>
      <c r="O124" s="238"/>
      <c r="P124" s="239">
        <f>SUM(P125:P130)</f>
        <v>0</v>
      </c>
      <c r="Q124" s="238"/>
      <c r="R124" s="239">
        <f>SUM(R125:R130)</f>
        <v>0</v>
      </c>
      <c r="S124" s="238"/>
      <c r="T124" s="240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41" t="s">
        <v>174</v>
      </c>
      <c r="AT124" s="242" t="s">
        <v>81</v>
      </c>
      <c r="AU124" s="242" t="s">
        <v>90</v>
      </c>
      <c r="AY124" s="241" t="s">
        <v>175</v>
      </c>
      <c r="BK124" s="243">
        <f>SUM(BK125:BK130)</f>
        <v>0</v>
      </c>
    </row>
    <row r="125" s="2" customFormat="1" ht="16.5" customHeight="1">
      <c r="A125" s="38"/>
      <c r="B125" s="39"/>
      <c r="C125" s="246" t="s">
        <v>90</v>
      </c>
      <c r="D125" s="246" t="s">
        <v>178</v>
      </c>
      <c r="E125" s="247" t="s">
        <v>179</v>
      </c>
      <c r="F125" s="248" t="s">
        <v>180</v>
      </c>
      <c r="G125" s="249" t="s">
        <v>181</v>
      </c>
      <c r="H125" s="250">
        <v>1</v>
      </c>
      <c r="I125" s="251"/>
      <c r="J125" s="252">
        <f>ROUND(I125*H125,2)</f>
        <v>0</v>
      </c>
      <c r="K125" s="248" t="s">
        <v>182</v>
      </c>
      <c r="L125" s="44"/>
      <c r="M125" s="253" t="s">
        <v>1</v>
      </c>
      <c r="N125" s="254" t="s">
        <v>47</v>
      </c>
      <c r="O125" s="91"/>
      <c r="P125" s="255">
        <f>O125*H125</f>
        <v>0</v>
      </c>
      <c r="Q125" s="255">
        <v>0</v>
      </c>
      <c r="R125" s="255">
        <f>Q125*H125</f>
        <v>0</v>
      </c>
      <c r="S125" s="255">
        <v>0</v>
      </c>
      <c r="T125" s="25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7" t="s">
        <v>183</v>
      </c>
      <c r="AT125" s="257" t="s">
        <v>178</v>
      </c>
      <c r="AU125" s="257" t="s">
        <v>92</v>
      </c>
      <c r="AY125" s="16" t="s">
        <v>175</v>
      </c>
      <c r="BE125" s="258">
        <f>IF(N125="základní",J125,0)</f>
        <v>0</v>
      </c>
      <c r="BF125" s="258">
        <f>IF(N125="snížená",J125,0)</f>
        <v>0</v>
      </c>
      <c r="BG125" s="258">
        <f>IF(N125="zákl. přenesená",J125,0)</f>
        <v>0</v>
      </c>
      <c r="BH125" s="258">
        <f>IF(N125="sníž. přenesená",J125,0)</f>
        <v>0</v>
      </c>
      <c r="BI125" s="258">
        <f>IF(N125="nulová",J125,0)</f>
        <v>0</v>
      </c>
      <c r="BJ125" s="16" t="s">
        <v>90</v>
      </c>
      <c r="BK125" s="258">
        <f>ROUND(I125*H125,2)</f>
        <v>0</v>
      </c>
      <c r="BL125" s="16" t="s">
        <v>183</v>
      </c>
      <c r="BM125" s="257" t="s">
        <v>92</v>
      </c>
    </row>
    <row r="126" s="2" customFormat="1" ht="21.75" customHeight="1">
      <c r="A126" s="38"/>
      <c r="B126" s="39"/>
      <c r="C126" s="246" t="s">
        <v>92</v>
      </c>
      <c r="D126" s="246" t="s">
        <v>178</v>
      </c>
      <c r="E126" s="247" t="s">
        <v>184</v>
      </c>
      <c r="F126" s="248" t="s">
        <v>185</v>
      </c>
      <c r="G126" s="249" t="s">
        <v>181</v>
      </c>
      <c r="H126" s="250">
        <v>1</v>
      </c>
      <c r="I126" s="251"/>
      <c r="J126" s="252">
        <f>ROUND(I126*H126,2)</f>
        <v>0</v>
      </c>
      <c r="K126" s="248" t="s">
        <v>182</v>
      </c>
      <c r="L126" s="44"/>
      <c r="M126" s="253" t="s">
        <v>1</v>
      </c>
      <c r="N126" s="254" t="s">
        <v>47</v>
      </c>
      <c r="O126" s="91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57" t="s">
        <v>183</v>
      </c>
      <c r="AT126" s="257" t="s">
        <v>178</v>
      </c>
      <c r="AU126" s="257" t="s">
        <v>92</v>
      </c>
      <c r="AY126" s="16" t="s">
        <v>175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6" t="s">
        <v>90</v>
      </c>
      <c r="BK126" s="258">
        <f>ROUND(I126*H126,2)</f>
        <v>0</v>
      </c>
      <c r="BL126" s="16" t="s">
        <v>183</v>
      </c>
      <c r="BM126" s="257" t="s">
        <v>183</v>
      </c>
    </row>
    <row r="127" s="2" customFormat="1" ht="21.75" customHeight="1">
      <c r="A127" s="38"/>
      <c r="B127" s="39"/>
      <c r="C127" s="246" t="s">
        <v>186</v>
      </c>
      <c r="D127" s="246" t="s">
        <v>178</v>
      </c>
      <c r="E127" s="247" t="s">
        <v>187</v>
      </c>
      <c r="F127" s="248" t="s">
        <v>188</v>
      </c>
      <c r="G127" s="249" t="s">
        <v>181</v>
      </c>
      <c r="H127" s="250">
        <v>1</v>
      </c>
      <c r="I127" s="251"/>
      <c r="J127" s="252">
        <f>ROUND(I127*H127,2)</f>
        <v>0</v>
      </c>
      <c r="K127" s="248" t="s">
        <v>182</v>
      </c>
      <c r="L127" s="44"/>
      <c r="M127" s="253" t="s">
        <v>1</v>
      </c>
      <c r="N127" s="254" t="s">
        <v>47</v>
      </c>
      <c r="O127" s="91"/>
      <c r="P127" s="255">
        <f>O127*H127</f>
        <v>0</v>
      </c>
      <c r="Q127" s="255">
        <v>0</v>
      </c>
      <c r="R127" s="255">
        <f>Q127*H127</f>
        <v>0</v>
      </c>
      <c r="S127" s="255">
        <v>0</v>
      </c>
      <c r="T127" s="25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57" t="s">
        <v>183</v>
      </c>
      <c r="AT127" s="257" t="s">
        <v>178</v>
      </c>
      <c r="AU127" s="257" t="s">
        <v>92</v>
      </c>
      <c r="AY127" s="16" t="s">
        <v>175</v>
      </c>
      <c r="BE127" s="258">
        <f>IF(N127="základní",J127,0)</f>
        <v>0</v>
      </c>
      <c r="BF127" s="258">
        <f>IF(N127="snížená",J127,0)</f>
        <v>0</v>
      </c>
      <c r="BG127" s="258">
        <f>IF(N127="zákl. přenesená",J127,0)</f>
        <v>0</v>
      </c>
      <c r="BH127" s="258">
        <f>IF(N127="sníž. přenesená",J127,0)</f>
        <v>0</v>
      </c>
      <c r="BI127" s="258">
        <f>IF(N127="nulová",J127,0)</f>
        <v>0</v>
      </c>
      <c r="BJ127" s="16" t="s">
        <v>90</v>
      </c>
      <c r="BK127" s="258">
        <f>ROUND(I127*H127,2)</f>
        <v>0</v>
      </c>
      <c r="BL127" s="16" t="s">
        <v>183</v>
      </c>
      <c r="BM127" s="257" t="s">
        <v>189</v>
      </c>
    </row>
    <row r="128" s="2" customFormat="1" ht="21.75" customHeight="1">
      <c r="A128" s="38"/>
      <c r="B128" s="39"/>
      <c r="C128" s="246" t="s">
        <v>183</v>
      </c>
      <c r="D128" s="246" t="s">
        <v>178</v>
      </c>
      <c r="E128" s="247" t="s">
        <v>190</v>
      </c>
      <c r="F128" s="248" t="s">
        <v>191</v>
      </c>
      <c r="G128" s="249" t="s">
        <v>181</v>
      </c>
      <c r="H128" s="250">
        <v>1</v>
      </c>
      <c r="I128" s="251"/>
      <c r="J128" s="252">
        <f>ROUND(I128*H128,2)</f>
        <v>0</v>
      </c>
      <c r="K128" s="248" t="s">
        <v>182</v>
      </c>
      <c r="L128" s="44"/>
      <c r="M128" s="253" t="s">
        <v>1</v>
      </c>
      <c r="N128" s="254" t="s">
        <v>47</v>
      </c>
      <c r="O128" s="91"/>
      <c r="P128" s="255">
        <f>O128*H128</f>
        <v>0</v>
      </c>
      <c r="Q128" s="255">
        <v>0</v>
      </c>
      <c r="R128" s="255">
        <f>Q128*H128</f>
        <v>0</v>
      </c>
      <c r="S128" s="255">
        <v>0</v>
      </c>
      <c r="T128" s="25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7" t="s">
        <v>183</v>
      </c>
      <c r="AT128" s="257" t="s">
        <v>178</v>
      </c>
      <c r="AU128" s="257" t="s">
        <v>92</v>
      </c>
      <c r="AY128" s="16" t="s">
        <v>175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6" t="s">
        <v>90</v>
      </c>
      <c r="BK128" s="258">
        <f>ROUND(I128*H128,2)</f>
        <v>0</v>
      </c>
      <c r="BL128" s="16" t="s">
        <v>183</v>
      </c>
      <c r="BM128" s="257" t="s">
        <v>192</v>
      </c>
    </row>
    <row r="129" s="2" customFormat="1" ht="21.75" customHeight="1">
      <c r="A129" s="38"/>
      <c r="B129" s="39"/>
      <c r="C129" s="246" t="s">
        <v>174</v>
      </c>
      <c r="D129" s="246" t="s">
        <v>178</v>
      </c>
      <c r="E129" s="247" t="s">
        <v>193</v>
      </c>
      <c r="F129" s="248" t="s">
        <v>194</v>
      </c>
      <c r="G129" s="249" t="s">
        <v>181</v>
      </c>
      <c r="H129" s="250">
        <v>1</v>
      </c>
      <c r="I129" s="251"/>
      <c r="J129" s="252">
        <f>ROUND(I129*H129,2)</f>
        <v>0</v>
      </c>
      <c r="K129" s="248" t="s">
        <v>182</v>
      </c>
      <c r="L129" s="44"/>
      <c r="M129" s="253" t="s">
        <v>1</v>
      </c>
      <c r="N129" s="254" t="s">
        <v>47</v>
      </c>
      <c r="O129" s="91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7" t="s">
        <v>183</v>
      </c>
      <c r="AT129" s="257" t="s">
        <v>178</v>
      </c>
      <c r="AU129" s="257" t="s">
        <v>92</v>
      </c>
      <c r="AY129" s="16" t="s">
        <v>175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6" t="s">
        <v>90</v>
      </c>
      <c r="BK129" s="258">
        <f>ROUND(I129*H129,2)</f>
        <v>0</v>
      </c>
      <c r="BL129" s="16" t="s">
        <v>183</v>
      </c>
      <c r="BM129" s="257" t="s">
        <v>195</v>
      </c>
    </row>
    <row r="130" s="2" customFormat="1" ht="16.5" customHeight="1">
      <c r="A130" s="38"/>
      <c r="B130" s="39"/>
      <c r="C130" s="246" t="s">
        <v>189</v>
      </c>
      <c r="D130" s="246" t="s">
        <v>178</v>
      </c>
      <c r="E130" s="247" t="s">
        <v>196</v>
      </c>
      <c r="F130" s="248" t="s">
        <v>197</v>
      </c>
      <c r="G130" s="249" t="s">
        <v>181</v>
      </c>
      <c r="H130" s="250">
        <v>1</v>
      </c>
      <c r="I130" s="251"/>
      <c r="J130" s="252">
        <f>ROUND(I130*H130,2)</f>
        <v>0</v>
      </c>
      <c r="K130" s="248" t="s">
        <v>198</v>
      </c>
      <c r="L130" s="44"/>
      <c r="M130" s="253" t="s">
        <v>1</v>
      </c>
      <c r="N130" s="254" t="s">
        <v>47</v>
      </c>
      <c r="O130" s="91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7" t="s">
        <v>183</v>
      </c>
      <c r="AT130" s="257" t="s">
        <v>178</v>
      </c>
      <c r="AU130" s="257" t="s">
        <v>92</v>
      </c>
      <c r="AY130" s="16" t="s">
        <v>175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6" t="s">
        <v>90</v>
      </c>
      <c r="BK130" s="258">
        <f>ROUND(I130*H130,2)</f>
        <v>0</v>
      </c>
      <c r="BL130" s="16" t="s">
        <v>183</v>
      </c>
      <c r="BM130" s="257" t="s">
        <v>199</v>
      </c>
    </row>
    <row r="131" s="12" customFormat="1" ht="22.8" customHeight="1">
      <c r="A131" s="12"/>
      <c r="B131" s="230"/>
      <c r="C131" s="231"/>
      <c r="D131" s="232" t="s">
        <v>81</v>
      </c>
      <c r="E131" s="244" t="s">
        <v>200</v>
      </c>
      <c r="F131" s="244" t="s">
        <v>201</v>
      </c>
      <c r="G131" s="231"/>
      <c r="H131" s="231"/>
      <c r="I131" s="234"/>
      <c r="J131" s="245">
        <f>BK131</f>
        <v>0</v>
      </c>
      <c r="K131" s="231"/>
      <c r="L131" s="236"/>
      <c r="M131" s="237"/>
      <c r="N131" s="238"/>
      <c r="O131" s="238"/>
      <c r="P131" s="239">
        <f>P132</f>
        <v>0</v>
      </c>
      <c r="Q131" s="238"/>
      <c r="R131" s="239">
        <f>R132</f>
        <v>0</v>
      </c>
      <c r="S131" s="238"/>
      <c r="T131" s="240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1" t="s">
        <v>174</v>
      </c>
      <c r="AT131" s="242" t="s">
        <v>81</v>
      </c>
      <c r="AU131" s="242" t="s">
        <v>90</v>
      </c>
      <c r="AY131" s="241" t="s">
        <v>175</v>
      </c>
      <c r="BK131" s="243">
        <f>BK132</f>
        <v>0</v>
      </c>
    </row>
    <row r="132" s="2" customFormat="1" ht="16.5" customHeight="1">
      <c r="A132" s="38"/>
      <c r="B132" s="39"/>
      <c r="C132" s="246" t="s">
        <v>202</v>
      </c>
      <c r="D132" s="246" t="s">
        <v>178</v>
      </c>
      <c r="E132" s="247" t="s">
        <v>203</v>
      </c>
      <c r="F132" s="248" t="s">
        <v>201</v>
      </c>
      <c r="G132" s="249" t="s">
        <v>181</v>
      </c>
      <c r="H132" s="250">
        <v>1</v>
      </c>
      <c r="I132" s="251"/>
      <c r="J132" s="252">
        <f>ROUND(I132*H132,2)</f>
        <v>0</v>
      </c>
      <c r="K132" s="248" t="s">
        <v>198</v>
      </c>
      <c r="L132" s="44"/>
      <c r="M132" s="253" t="s">
        <v>1</v>
      </c>
      <c r="N132" s="254" t="s">
        <v>47</v>
      </c>
      <c r="O132" s="91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7" t="s">
        <v>183</v>
      </c>
      <c r="AT132" s="257" t="s">
        <v>178</v>
      </c>
      <c r="AU132" s="257" t="s">
        <v>92</v>
      </c>
      <c r="AY132" s="16" t="s">
        <v>175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90</v>
      </c>
      <c r="BK132" s="258">
        <f>ROUND(I132*H132,2)</f>
        <v>0</v>
      </c>
      <c r="BL132" s="16" t="s">
        <v>183</v>
      </c>
      <c r="BM132" s="257" t="s">
        <v>204</v>
      </c>
    </row>
    <row r="133" s="12" customFormat="1" ht="22.8" customHeight="1">
      <c r="A133" s="12"/>
      <c r="B133" s="230"/>
      <c r="C133" s="231"/>
      <c r="D133" s="232" t="s">
        <v>81</v>
      </c>
      <c r="E133" s="244" t="s">
        <v>205</v>
      </c>
      <c r="F133" s="244" t="s">
        <v>206</v>
      </c>
      <c r="G133" s="231"/>
      <c r="H133" s="231"/>
      <c r="I133" s="234"/>
      <c r="J133" s="245">
        <f>BK133</f>
        <v>0</v>
      </c>
      <c r="K133" s="231"/>
      <c r="L133" s="236"/>
      <c r="M133" s="237"/>
      <c r="N133" s="238"/>
      <c r="O133" s="238"/>
      <c r="P133" s="239">
        <f>SUM(P134:P136)</f>
        <v>0</v>
      </c>
      <c r="Q133" s="238"/>
      <c r="R133" s="239">
        <f>SUM(R134:R136)</f>
        <v>0</v>
      </c>
      <c r="S133" s="238"/>
      <c r="T133" s="240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1" t="s">
        <v>174</v>
      </c>
      <c r="AT133" s="242" t="s">
        <v>81</v>
      </c>
      <c r="AU133" s="242" t="s">
        <v>90</v>
      </c>
      <c r="AY133" s="241" t="s">
        <v>175</v>
      </c>
      <c r="BK133" s="243">
        <f>SUM(BK134:BK136)</f>
        <v>0</v>
      </c>
    </row>
    <row r="134" s="2" customFormat="1" ht="16.5" customHeight="1">
      <c r="A134" s="38"/>
      <c r="B134" s="39"/>
      <c r="C134" s="246" t="s">
        <v>192</v>
      </c>
      <c r="D134" s="246" t="s">
        <v>178</v>
      </c>
      <c r="E134" s="247" t="s">
        <v>207</v>
      </c>
      <c r="F134" s="248" t="s">
        <v>208</v>
      </c>
      <c r="G134" s="249" t="s">
        <v>181</v>
      </c>
      <c r="H134" s="250">
        <v>1</v>
      </c>
      <c r="I134" s="251"/>
      <c r="J134" s="252">
        <f>ROUND(I134*H134,2)</f>
        <v>0</v>
      </c>
      <c r="K134" s="248" t="s">
        <v>198</v>
      </c>
      <c r="L134" s="44"/>
      <c r="M134" s="253" t="s">
        <v>1</v>
      </c>
      <c r="N134" s="254" t="s">
        <v>47</v>
      </c>
      <c r="O134" s="91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7" t="s">
        <v>183</v>
      </c>
      <c r="AT134" s="257" t="s">
        <v>178</v>
      </c>
      <c r="AU134" s="257" t="s">
        <v>92</v>
      </c>
      <c r="AY134" s="16" t="s">
        <v>175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90</v>
      </c>
      <c r="BK134" s="258">
        <f>ROUND(I134*H134,2)</f>
        <v>0</v>
      </c>
      <c r="BL134" s="16" t="s">
        <v>183</v>
      </c>
      <c r="BM134" s="257" t="s">
        <v>209</v>
      </c>
    </row>
    <row r="135" s="2" customFormat="1" ht="16.5" customHeight="1">
      <c r="A135" s="38"/>
      <c r="B135" s="39"/>
      <c r="C135" s="246" t="s">
        <v>210</v>
      </c>
      <c r="D135" s="246" t="s">
        <v>178</v>
      </c>
      <c r="E135" s="247" t="s">
        <v>211</v>
      </c>
      <c r="F135" s="248" t="s">
        <v>212</v>
      </c>
      <c r="G135" s="249" t="s">
        <v>181</v>
      </c>
      <c r="H135" s="250">
        <v>1</v>
      </c>
      <c r="I135" s="251"/>
      <c r="J135" s="252">
        <f>ROUND(I135*H135,2)</f>
        <v>0</v>
      </c>
      <c r="K135" s="248" t="s">
        <v>198</v>
      </c>
      <c r="L135" s="44"/>
      <c r="M135" s="253" t="s">
        <v>1</v>
      </c>
      <c r="N135" s="254" t="s">
        <v>47</v>
      </c>
      <c r="O135" s="91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7" t="s">
        <v>183</v>
      </c>
      <c r="AT135" s="257" t="s">
        <v>178</v>
      </c>
      <c r="AU135" s="257" t="s">
        <v>92</v>
      </c>
      <c r="AY135" s="16" t="s">
        <v>175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90</v>
      </c>
      <c r="BK135" s="258">
        <f>ROUND(I135*H135,2)</f>
        <v>0</v>
      </c>
      <c r="BL135" s="16" t="s">
        <v>183</v>
      </c>
      <c r="BM135" s="257" t="s">
        <v>213</v>
      </c>
    </row>
    <row r="136" s="2" customFormat="1" ht="16.5" customHeight="1">
      <c r="A136" s="38"/>
      <c r="B136" s="39"/>
      <c r="C136" s="246" t="s">
        <v>199</v>
      </c>
      <c r="D136" s="246" t="s">
        <v>178</v>
      </c>
      <c r="E136" s="247" t="s">
        <v>214</v>
      </c>
      <c r="F136" s="248" t="s">
        <v>215</v>
      </c>
      <c r="G136" s="249" t="s">
        <v>181</v>
      </c>
      <c r="H136" s="250">
        <v>1</v>
      </c>
      <c r="I136" s="251"/>
      <c r="J136" s="252">
        <f>ROUND(I136*H136,2)</f>
        <v>0</v>
      </c>
      <c r="K136" s="248" t="s">
        <v>182</v>
      </c>
      <c r="L136" s="44"/>
      <c r="M136" s="253" t="s">
        <v>1</v>
      </c>
      <c r="N136" s="254" t="s">
        <v>47</v>
      </c>
      <c r="O136" s="91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7" t="s">
        <v>183</v>
      </c>
      <c r="AT136" s="257" t="s">
        <v>178</v>
      </c>
      <c r="AU136" s="257" t="s">
        <v>92</v>
      </c>
      <c r="AY136" s="16" t="s">
        <v>175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90</v>
      </c>
      <c r="BK136" s="258">
        <f>ROUND(I136*H136,2)</f>
        <v>0</v>
      </c>
      <c r="BL136" s="16" t="s">
        <v>183</v>
      </c>
      <c r="BM136" s="257" t="s">
        <v>216</v>
      </c>
    </row>
    <row r="137" s="12" customFormat="1" ht="22.8" customHeight="1">
      <c r="A137" s="12"/>
      <c r="B137" s="230"/>
      <c r="C137" s="231"/>
      <c r="D137" s="232" t="s">
        <v>81</v>
      </c>
      <c r="E137" s="244" t="s">
        <v>217</v>
      </c>
      <c r="F137" s="244" t="s">
        <v>218</v>
      </c>
      <c r="G137" s="231"/>
      <c r="H137" s="231"/>
      <c r="I137" s="234"/>
      <c r="J137" s="245">
        <f>BK137</f>
        <v>0</v>
      </c>
      <c r="K137" s="231"/>
      <c r="L137" s="236"/>
      <c r="M137" s="237"/>
      <c r="N137" s="238"/>
      <c r="O137" s="238"/>
      <c r="P137" s="239">
        <f>SUM(P138:P139)</f>
        <v>0</v>
      </c>
      <c r="Q137" s="238"/>
      <c r="R137" s="239">
        <f>SUM(R138:R139)</f>
        <v>0</v>
      </c>
      <c r="S137" s="238"/>
      <c r="T137" s="240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1" t="s">
        <v>174</v>
      </c>
      <c r="AT137" s="242" t="s">
        <v>81</v>
      </c>
      <c r="AU137" s="242" t="s">
        <v>90</v>
      </c>
      <c r="AY137" s="241" t="s">
        <v>175</v>
      </c>
      <c r="BK137" s="243">
        <f>SUM(BK138:BK139)</f>
        <v>0</v>
      </c>
    </row>
    <row r="138" s="2" customFormat="1" ht="16.5" customHeight="1">
      <c r="A138" s="38"/>
      <c r="B138" s="39"/>
      <c r="C138" s="246" t="s">
        <v>219</v>
      </c>
      <c r="D138" s="246" t="s">
        <v>178</v>
      </c>
      <c r="E138" s="247" t="s">
        <v>220</v>
      </c>
      <c r="F138" s="248" t="s">
        <v>221</v>
      </c>
      <c r="G138" s="249" t="s">
        <v>181</v>
      </c>
      <c r="H138" s="250">
        <v>1</v>
      </c>
      <c r="I138" s="251"/>
      <c r="J138" s="252">
        <f>ROUND(I138*H138,2)</f>
        <v>0</v>
      </c>
      <c r="K138" s="248" t="s">
        <v>198</v>
      </c>
      <c r="L138" s="44"/>
      <c r="M138" s="253" t="s">
        <v>1</v>
      </c>
      <c r="N138" s="254" t="s">
        <v>47</v>
      </c>
      <c r="O138" s="91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7" t="s">
        <v>183</v>
      </c>
      <c r="AT138" s="257" t="s">
        <v>178</v>
      </c>
      <c r="AU138" s="257" t="s">
        <v>92</v>
      </c>
      <c r="AY138" s="16" t="s">
        <v>175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90</v>
      </c>
      <c r="BK138" s="258">
        <f>ROUND(I138*H138,2)</f>
        <v>0</v>
      </c>
      <c r="BL138" s="16" t="s">
        <v>183</v>
      </c>
      <c r="BM138" s="257" t="s">
        <v>222</v>
      </c>
    </row>
    <row r="139" s="2" customFormat="1" ht="16.5" customHeight="1">
      <c r="A139" s="38"/>
      <c r="B139" s="39"/>
      <c r="C139" s="246" t="s">
        <v>204</v>
      </c>
      <c r="D139" s="246" t="s">
        <v>178</v>
      </c>
      <c r="E139" s="247" t="s">
        <v>223</v>
      </c>
      <c r="F139" s="248" t="s">
        <v>224</v>
      </c>
      <c r="G139" s="249" t="s">
        <v>181</v>
      </c>
      <c r="H139" s="250">
        <v>1</v>
      </c>
      <c r="I139" s="251"/>
      <c r="J139" s="252">
        <f>ROUND(I139*H139,2)</f>
        <v>0</v>
      </c>
      <c r="K139" s="248" t="s">
        <v>182</v>
      </c>
      <c r="L139" s="44"/>
      <c r="M139" s="253" t="s">
        <v>1</v>
      </c>
      <c r="N139" s="254" t="s">
        <v>47</v>
      </c>
      <c r="O139" s="91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7" t="s">
        <v>183</v>
      </c>
      <c r="AT139" s="257" t="s">
        <v>178</v>
      </c>
      <c r="AU139" s="257" t="s">
        <v>92</v>
      </c>
      <c r="AY139" s="16" t="s">
        <v>175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90</v>
      </c>
      <c r="BK139" s="258">
        <f>ROUND(I139*H139,2)</f>
        <v>0</v>
      </c>
      <c r="BL139" s="16" t="s">
        <v>183</v>
      </c>
      <c r="BM139" s="257" t="s">
        <v>225</v>
      </c>
    </row>
    <row r="140" s="12" customFormat="1" ht="22.8" customHeight="1">
      <c r="A140" s="12"/>
      <c r="B140" s="230"/>
      <c r="C140" s="231"/>
      <c r="D140" s="232" t="s">
        <v>81</v>
      </c>
      <c r="E140" s="244" t="s">
        <v>226</v>
      </c>
      <c r="F140" s="244" t="s">
        <v>227</v>
      </c>
      <c r="G140" s="231"/>
      <c r="H140" s="231"/>
      <c r="I140" s="234"/>
      <c r="J140" s="245">
        <f>BK140</f>
        <v>0</v>
      </c>
      <c r="K140" s="231"/>
      <c r="L140" s="236"/>
      <c r="M140" s="237"/>
      <c r="N140" s="238"/>
      <c r="O140" s="238"/>
      <c r="P140" s="239">
        <f>P141</f>
        <v>0</v>
      </c>
      <c r="Q140" s="238"/>
      <c r="R140" s="239">
        <f>R141</f>
        <v>0</v>
      </c>
      <c r="S140" s="238"/>
      <c r="T140" s="240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1" t="s">
        <v>174</v>
      </c>
      <c r="AT140" s="242" t="s">
        <v>81</v>
      </c>
      <c r="AU140" s="242" t="s">
        <v>90</v>
      </c>
      <c r="AY140" s="241" t="s">
        <v>175</v>
      </c>
      <c r="BK140" s="243">
        <f>BK141</f>
        <v>0</v>
      </c>
    </row>
    <row r="141" s="2" customFormat="1" ht="16.5" customHeight="1">
      <c r="A141" s="38"/>
      <c r="B141" s="39"/>
      <c r="C141" s="246" t="s">
        <v>228</v>
      </c>
      <c r="D141" s="246" t="s">
        <v>178</v>
      </c>
      <c r="E141" s="247" t="s">
        <v>229</v>
      </c>
      <c r="F141" s="248" t="s">
        <v>227</v>
      </c>
      <c r="G141" s="249" t="s">
        <v>181</v>
      </c>
      <c r="H141" s="250">
        <v>1</v>
      </c>
      <c r="I141" s="251"/>
      <c r="J141" s="252">
        <f>ROUND(I141*H141,2)</f>
        <v>0</v>
      </c>
      <c r="K141" s="248" t="s">
        <v>198</v>
      </c>
      <c r="L141" s="44"/>
      <c r="M141" s="253" t="s">
        <v>1</v>
      </c>
      <c r="N141" s="254" t="s">
        <v>47</v>
      </c>
      <c r="O141" s="91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7" t="s">
        <v>183</v>
      </c>
      <c r="AT141" s="257" t="s">
        <v>178</v>
      </c>
      <c r="AU141" s="257" t="s">
        <v>92</v>
      </c>
      <c r="AY141" s="16" t="s">
        <v>175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90</v>
      </c>
      <c r="BK141" s="258">
        <f>ROUND(I141*H141,2)</f>
        <v>0</v>
      </c>
      <c r="BL141" s="16" t="s">
        <v>183</v>
      </c>
      <c r="BM141" s="257" t="s">
        <v>230</v>
      </c>
    </row>
    <row r="142" s="12" customFormat="1" ht="22.8" customHeight="1">
      <c r="A142" s="12"/>
      <c r="B142" s="230"/>
      <c r="C142" s="231"/>
      <c r="D142" s="232" t="s">
        <v>81</v>
      </c>
      <c r="E142" s="244" t="s">
        <v>231</v>
      </c>
      <c r="F142" s="244" t="s">
        <v>232</v>
      </c>
      <c r="G142" s="231"/>
      <c r="H142" s="231"/>
      <c r="I142" s="234"/>
      <c r="J142" s="245">
        <f>BK142</f>
        <v>0</v>
      </c>
      <c r="K142" s="231"/>
      <c r="L142" s="236"/>
      <c r="M142" s="237"/>
      <c r="N142" s="238"/>
      <c r="O142" s="238"/>
      <c r="P142" s="239">
        <f>SUM(P143:P146)</f>
        <v>0</v>
      </c>
      <c r="Q142" s="238"/>
      <c r="R142" s="239">
        <f>SUM(R143:R146)</f>
        <v>0</v>
      </c>
      <c r="S142" s="238"/>
      <c r="T142" s="240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1" t="s">
        <v>174</v>
      </c>
      <c r="AT142" s="242" t="s">
        <v>81</v>
      </c>
      <c r="AU142" s="242" t="s">
        <v>90</v>
      </c>
      <c r="AY142" s="241" t="s">
        <v>175</v>
      </c>
      <c r="BK142" s="243">
        <f>SUM(BK143:BK146)</f>
        <v>0</v>
      </c>
    </row>
    <row r="143" s="2" customFormat="1" ht="16.5" customHeight="1">
      <c r="A143" s="38"/>
      <c r="B143" s="39"/>
      <c r="C143" s="246" t="s">
        <v>209</v>
      </c>
      <c r="D143" s="246" t="s">
        <v>178</v>
      </c>
      <c r="E143" s="247" t="s">
        <v>233</v>
      </c>
      <c r="F143" s="248" t="s">
        <v>234</v>
      </c>
      <c r="G143" s="249" t="s">
        <v>181</v>
      </c>
      <c r="H143" s="250">
        <v>1</v>
      </c>
      <c r="I143" s="251"/>
      <c r="J143" s="252">
        <f>ROUND(I143*H143,2)</f>
        <v>0</v>
      </c>
      <c r="K143" s="248" t="s">
        <v>182</v>
      </c>
      <c r="L143" s="44"/>
      <c r="M143" s="253" t="s">
        <v>1</v>
      </c>
      <c r="N143" s="254" t="s">
        <v>47</v>
      </c>
      <c r="O143" s="91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7" t="s">
        <v>183</v>
      </c>
      <c r="AT143" s="257" t="s">
        <v>178</v>
      </c>
      <c r="AU143" s="257" t="s">
        <v>92</v>
      </c>
      <c r="AY143" s="16" t="s">
        <v>175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90</v>
      </c>
      <c r="BK143" s="258">
        <f>ROUND(I143*H143,2)</f>
        <v>0</v>
      </c>
      <c r="BL143" s="16" t="s">
        <v>183</v>
      </c>
      <c r="BM143" s="257" t="s">
        <v>235</v>
      </c>
    </row>
    <row r="144" s="2" customFormat="1">
      <c r="A144" s="38"/>
      <c r="B144" s="39"/>
      <c r="C144" s="40"/>
      <c r="D144" s="259" t="s">
        <v>236</v>
      </c>
      <c r="E144" s="40"/>
      <c r="F144" s="260" t="s">
        <v>237</v>
      </c>
      <c r="G144" s="40"/>
      <c r="H144" s="40"/>
      <c r="I144" s="154"/>
      <c r="J144" s="40"/>
      <c r="K144" s="40"/>
      <c r="L144" s="44"/>
      <c r="M144" s="261"/>
      <c r="N144" s="262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6" t="s">
        <v>236</v>
      </c>
      <c r="AU144" s="16" t="s">
        <v>92</v>
      </c>
    </row>
    <row r="145" s="2" customFormat="1" ht="16.5" customHeight="1">
      <c r="A145" s="38"/>
      <c r="B145" s="39"/>
      <c r="C145" s="246" t="s">
        <v>8</v>
      </c>
      <c r="D145" s="246" t="s">
        <v>178</v>
      </c>
      <c r="E145" s="247" t="s">
        <v>238</v>
      </c>
      <c r="F145" s="248" t="s">
        <v>239</v>
      </c>
      <c r="G145" s="249" t="s">
        <v>181</v>
      </c>
      <c r="H145" s="250">
        <v>1</v>
      </c>
      <c r="I145" s="251"/>
      <c r="J145" s="252">
        <f>ROUND(I145*H145,2)</f>
        <v>0</v>
      </c>
      <c r="K145" s="248" t="s">
        <v>198</v>
      </c>
      <c r="L145" s="44"/>
      <c r="M145" s="253" t="s">
        <v>1</v>
      </c>
      <c r="N145" s="254" t="s">
        <v>47</v>
      </c>
      <c r="O145" s="91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7" t="s">
        <v>183</v>
      </c>
      <c r="AT145" s="257" t="s">
        <v>178</v>
      </c>
      <c r="AU145" s="257" t="s">
        <v>92</v>
      </c>
      <c r="AY145" s="16" t="s">
        <v>175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90</v>
      </c>
      <c r="BK145" s="258">
        <f>ROUND(I145*H145,2)</f>
        <v>0</v>
      </c>
      <c r="BL145" s="16" t="s">
        <v>183</v>
      </c>
      <c r="BM145" s="257" t="s">
        <v>240</v>
      </c>
    </row>
    <row r="146" s="2" customFormat="1">
      <c r="A146" s="38"/>
      <c r="B146" s="39"/>
      <c r="C146" s="40"/>
      <c r="D146" s="259" t="s">
        <v>236</v>
      </c>
      <c r="E146" s="40"/>
      <c r="F146" s="260" t="s">
        <v>237</v>
      </c>
      <c r="G146" s="40"/>
      <c r="H146" s="40"/>
      <c r="I146" s="154"/>
      <c r="J146" s="40"/>
      <c r="K146" s="40"/>
      <c r="L146" s="44"/>
      <c r="M146" s="263"/>
      <c r="N146" s="264"/>
      <c r="O146" s="265"/>
      <c r="P146" s="265"/>
      <c r="Q146" s="265"/>
      <c r="R146" s="265"/>
      <c r="S146" s="265"/>
      <c r="T146" s="266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6" t="s">
        <v>236</v>
      </c>
      <c r="AU146" s="16" t="s">
        <v>92</v>
      </c>
    </row>
    <row r="147" s="2" customFormat="1" ht="6.96" customHeight="1">
      <c r="A147" s="38"/>
      <c r="B147" s="66"/>
      <c r="C147" s="67"/>
      <c r="D147" s="67"/>
      <c r="E147" s="67"/>
      <c r="F147" s="67"/>
      <c r="G147" s="67"/>
      <c r="H147" s="67"/>
      <c r="I147" s="195"/>
      <c r="J147" s="67"/>
      <c r="K147" s="67"/>
      <c r="L147" s="44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sheetProtection sheet="1" autoFilter="0" formatColumns="0" formatRows="0" objects="1" scenarios="1" spinCount="100000" saltValue="YUGU+OOt4KegXsaVnsgOOmhrr7PleWWZ/Kno5arQ6J7f+Ppkzsan5GJ7aXFlsi3HH04X6tFg7W3hcylGPyMwIA==" hashValue="AWf0u5or9fabbR3dhRs7OHvFWth+fw+f+bzU1+8RSyxJo+tbf+kiSDd14Jj2wBrrsO/A1KTtSsg3K11SfWX1xw==" algorithmName="SHA-512" password="C43E"/>
  <autoFilter ref="C121:K146"/>
  <mergeCells count="9">
    <mergeCell ref="E7:H7"/>
    <mergeCell ref="E9:H9"/>
    <mergeCell ref="E18:H18"/>
    <mergeCell ref="E27:H27"/>
    <mergeCell ref="E84:H84"/>
    <mergeCell ref="E86:H86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92</v>
      </c>
    </row>
    <row r="4" s="1" customFormat="1" ht="24.96" customHeight="1">
      <c r="B4" s="19"/>
      <c r="D4" s="150" t="s">
        <v>143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23.25" customHeight="1">
      <c r="B7" s="19"/>
      <c r="E7" s="153" t="str">
        <f>'Rekapitulace stavby'!K6</f>
        <v>Zvýšení bezpečnosti dopravy III. – přechod Blažkova a Lipová – Na Bídě přejezd tramvají</v>
      </c>
      <c r="F7" s="152"/>
      <c r="G7" s="152"/>
      <c r="H7" s="152"/>
      <c r="I7" s="146"/>
      <c r="L7" s="19"/>
    </row>
    <row r="8" s="2" customFormat="1" ht="12" customHeight="1">
      <c r="A8" s="38"/>
      <c r="B8" s="44"/>
      <c r="C8" s="38"/>
      <c r="D8" s="152" t="s">
        <v>144</v>
      </c>
      <c r="E8" s="38"/>
      <c r="F8" s="38"/>
      <c r="G8" s="38"/>
      <c r="H8" s="38"/>
      <c r="I8" s="15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24.75" customHeight="1">
      <c r="A9" s="38"/>
      <c r="B9" s="44"/>
      <c r="C9" s="38"/>
      <c r="D9" s="38"/>
      <c r="E9" s="155" t="s">
        <v>241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2" t="s">
        <v>18</v>
      </c>
      <c r="E11" s="38"/>
      <c r="F11" s="141" t="s">
        <v>19</v>
      </c>
      <c r="G11" s="38"/>
      <c r="H11" s="38"/>
      <c r="I11" s="156" t="s">
        <v>20</v>
      </c>
      <c r="J11" s="141" t="s">
        <v>21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22</v>
      </c>
      <c r="E12" s="38"/>
      <c r="F12" s="141" t="s">
        <v>23</v>
      </c>
      <c r="G12" s="38"/>
      <c r="H12" s="38"/>
      <c r="I12" s="156" t="s">
        <v>24</v>
      </c>
      <c r="J12" s="157" t="str">
        <f>'Rekapitulace stavby'!AN8</f>
        <v>11. 9. 2020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21.84" customHeight="1">
      <c r="A13" s="38"/>
      <c r="B13" s="44"/>
      <c r="C13" s="38"/>
      <c r="D13" s="158" t="s">
        <v>26</v>
      </c>
      <c r="E13" s="38"/>
      <c r="F13" s="159" t="s">
        <v>146</v>
      </c>
      <c r="G13" s="38"/>
      <c r="H13" s="38"/>
      <c r="I13" s="160" t="s">
        <v>28</v>
      </c>
      <c r="J13" s="159" t="s">
        <v>29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30</v>
      </c>
      <c r="E14" s="38"/>
      <c r="F14" s="38"/>
      <c r="G14" s="38"/>
      <c r="H14" s="38"/>
      <c r="I14" s="156" t="s">
        <v>31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32</v>
      </c>
      <c r="F15" s="38"/>
      <c r="G15" s="38"/>
      <c r="H15" s="38"/>
      <c r="I15" s="156" t="s">
        <v>33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5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2" t="s">
        <v>34</v>
      </c>
      <c r="E17" s="38"/>
      <c r="F17" s="38"/>
      <c r="G17" s="38"/>
      <c r="H17" s="38"/>
      <c r="I17" s="156" t="s">
        <v>31</v>
      </c>
      <c r="J17" s="32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41"/>
      <c r="G18" s="141"/>
      <c r="H18" s="141"/>
      <c r="I18" s="156" t="s">
        <v>33</v>
      </c>
      <c r="J18" s="32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5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2" t="s">
        <v>36</v>
      </c>
      <c r="E20" s="38"/>
      <c r="F20" s="38"/>
      <c r="G20" s="38"/>
      <c r="H20" s="38"/>
      <c r="I20" s="156" t="s">
        <v>31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37</v>
      </c>
      <c r="F21" s="38"/>
      <c r="G21" s="38"/>
      <c r="H21" s="38"/>
      <c r="I21" s="156" t="s">
        <v>33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5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2" t="s">
        <v>39</v>
      </c>
      <c r="E23" s="38"/>
      <c r="F23" s="38"/>
      <c r="G23" s="38"/>
      <c r="H23" s="38"/>
      <c r="I23" s="156" t="s">
        <v>31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6" t="s">
        <v>33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5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2" t="s">
        <v>41</v>
      </c>
      <c r="E26" s="38"/>
      <c r="F26" s="38"/>
      <c r="G26" s="38"/>
      <c r="H26" s="38"/>
      <c r="I26" s="15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61"/>
      <c r="B27" s="162"/>
      <c r="C27" s="161"/>
      <c r="D27" s="161"/>
      <c r="E27" s="163" t="s">
        <v>1</v>
      </c>
      <c r="F27" s="163"/>
      <c r="G27" s="163"/>
      <c r="H27" s="163"/>
      <c r="I27" s="164"/>
      <c r="J27" s="161"/>
      <c r="K27" s="161"/>
      <c r="L27" s="165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6"/>
      <c r="E29" s="166"/>
      <c r="F29" s="166"/>
      <c r="G29" s="166"/>
      <c r="H29" s="166"/>
      <c r="I29" s="167"/>
      <c r="J29" s="166"/>
      <c r="K29" s="166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8" t="s">
        <v>42</v>
      </c>
      <c r="E30" s="38"/>
      <c r="F30" s="38"/>
      <c r="G30" s="38"/>
      <c r="H30" s="38"/>
      <c r="I30" s="154"/>
      <c r="J30" s="169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6"/>
      <c r="E31" s="166"/>
      <c r="F31" s="166"/>
      <c r="G31" s="166"/>
      <c r="H31" s="166"/>
      <c r="I31" s="167"/>
      <c r="J31" s="166"/>
      <c r="K31" s="166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70" t="s">
        <v>44</v>
      </c>
      <c r="G32" s="38"/>
      <c r="H32" s="38"/>
      <c r="I32" s="171" t="s">
        <v>43</v>
      </c>
      <c r="J32" s="170" t="s">
        <v>45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72" t="s">
        <v>46</v>
      </c>
      <c r="E33" s="152" t="s">
        <v>47</v>
      </c>
      <c r="F33" s="173">
        <f>ROUND((SUM(BE121:BE144)),  2)</f>
        <v>0</v>
      </c>
      <c r="G33" s="38"/>
      <c r="H33" s="38"/>
      <c r="I33" s="174">
        <v>0.20999999999999999</v>
      </c>
      <c r="J33" s="173">
        <f>ROUND(((SUM(BE121:BE144))*I33),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2" t="s">
        <v>48</v>
      </c>
      <c r="F34" s="173">
        <f>ROUND((SUM(BF121:BF144)),  2)</f>
        <v>0</v>
      </c>
      <c r="G34" s="38"/>
      <c r="H34" s="38"/>
      <c r="I34" s="174">
        <v>0.14999999999999999</v>
      </c>
      <c r="J34" s="173">
        <f>ROUND(((SUM(BF121:BF144))*I34),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2" t="s">
        <v>49</v>
      </c>
      <c r="F35" s="173">
        <f>ROUND((SUM(BG121:BG144)),  2)</f>
        <v>0</v>
      </c>
      <c r="G35" s="38"/>
      <c r="H35" s="38"/>
      <c r="I35" s="174">
        <v>0.20999999999999999</v>
      </c>
      <c r="J35" s="17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2" t="s">
        <v>50</v>
      </c>
      <c r="F36" s="173">
        <f>ROUND((SUM(BH121:BH144)),  2)</f>
        <v>0</v>
      </c>
      <c r="G36" s="38"/>
      <c r="H36" s="38"/>
      <c r="I36" s="174">
        <v>0.14999999999999999</v>
      </c>
      <c r="J36" s="17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51</v>
      </c>
      <c r="F37" s="173">
        <f>ROUND((SUM(BI121:BI144)),  2)</f>
        <v>0</v>
      </c>
      <c r="G37" s="38"/>
      <c r="H37" s="38"/>
      <c r="I37" s="174">
        <v>0</v>
      </c>
      <c r="J37" s="17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5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75"/>
      <c r="D39" s="176" t="s">
        <v>52</v>
      </c>
      <c r="E39" s="177"/>
      <c r="F39" s="177"/>
      <c r="G39" s="178" t="s">
        <v>53</v>
      </c>
      <c r="H39" s="179" t="s">
        <v>54</v>
      </c>
      <c r="I39" s="180"/>
      <c r="J39" s="181">
        <f>SUM(J30:J37)</f>
        <v>0</v>
      </c>
      <c r="K39" s="18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19"/>
      <c r="I41" s="146"/>
      <c r="L41" s="19"/>
    </row>
    <row r="42" s="1" customFormat="1" ht="14.4" customHeight="1">
      <c r="B42" s="19"/>
      <c r="I42" s="146"/>
      <c r="L42" s="19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2" customFormat="1" ht="14.4" customHeight="1">
      <c r="B49" s="63"/>
      <c r="D49" s="183" t="s">
        <v>55</v>
      </c>
      <c r="E49" s="184"/>
      <c r="F49" s="184"/>
      <c r="G49" s="183" t="s">
        <v>56</v>
      </c>
      <c r="H49" s="184"/>
      <c r="I49" s="185"/>
      <c r="J49" s="184"/>
      <c r="K49" s="184"/>
      <c r="L49" s="6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2" customFormat="1">
      <c r="A60" s="38"/>
      <c r="B60" s="44"/>
      <c r="C60" s="38"/>
      <c r="D60" s="186" t="s">
        <v>57</v>
      </c>
      <c r="E60" s="187"/>
      <c r="F60" s="188" t="s">
        <v>58</v>
      </c>
      <c r="G60" s="186" t="s">
        <v>57</v>
      </c>
      <c r="H60" s="187"/>
      <c r="I60" s="189"/>
      <c r="J60" s="190" t="s">
        <v>58</v>
      </c>
      <c r="K60" s="187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19"/>
      <c r="L61" s="19"/>
    </row>
    <row r="62">
      <c r="B62" s="19"/>
      <c r="L62" s="19"/>
    </row>
    <row r="63">
      <c r="B63" s="19"/>
      <c r="L63" s="19"/>
    </row>
    <row r="64" s="2" customFormat="1">
      <c r="A64" s="38"/>
      <c r="B64" s="44"/>
      <c r="C64" s="38"/>
      <c r="D64" s="183" t="s">
        <v>59</v>
      </c>
      <c r="E64" s="191"/>
      <c r="F64" s="191"/>
      <c r="G64" s="183" t="s">
        <v>60</v>
      </c>
      <c r="H64" s="191"/>
      <c r="I64" s="192"/>
      <c r="J64" s="191"/>
      <c r="K64" s="191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2" customFormat="1">
      <c r="A75" s="38"/>
      <c r="B75" s="44"/>
      <c r="C75" s="38"/>
      <c r="D75" s="186" t="s">
        <v>57</v>
      </c>
      <c r="E75" s="187"/>
      <c r="F75" s="188" t="s">
        <v>58</v>
      </c>
      <c r="G75" s="186" t="s">
        <v>57</v>
      </c>
      <c r="H75" s="187"/>
      <c r="I75" s="189"/>
      <c r="J75" s="190" t="s">
        <v>58</v>
      </c>
      <c r="K75" s="187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3"/>
      <c r="C76" s="194"/>
      <c r="D76" s="194"/>
      <c r="E76" s="194"/>
      <c r="F76" s="194"/>
      <c r="G76" s="194"/>
      <c r="H76" s="194"/>
      <c r="I76" s="195"/>
      <c r="J76" s="194"/>
      <c r="K76" s="19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hidden="1" s="2" customFormat="1" ht="6.96" customHeight="1">
      <c r="A80" s="38"/>
      <c r="B80" s="196"/>
      <c r="C80" s="197"/>
      <c r="D80" s="197"/>
      <c r="E80" s="197"/>
      <c r="F80" s="197"/>
      <c r="G80" s="197"/>
      <c r="H80" s="197"/>
      <c r="I80" s="198"/>
      <c r="J80" s="197"/>
      <c r="K80" s="197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hidden="1" s="2" customFormat="1" ht="24.96" customHeight="1">
      <c r="A81" s="38"/>
      <c r="B81" s="39"/>
      <c r="C81" s="22" t="s">
        <v>147</v>
      </c>
      <c r="D81" s="40"/>
      <c r="E81" s="40"/>
      <c r="F81" s="40"/>
      <c r="G81" s="40"/>
      <c r="H81" s="40"/>
      <c r="I81" s="154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12" customHeight="1">
      <c r="A83" s="38"/>
      <c r="B83" s="39"/>
      <c r="C83" s="31" t="s">
        <v>16</v>
      </c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23.25" customHeight="1">
      <c r="A84" s="38"/>
      <c r="B84" s="39"/>
      <c r="C84" s="40"/>
      <c r="D84" s="40"/>
      <c r="E84" s="199" t="str">
        <f>E7</f>
        <v>Zvýšení bezpečnosti dopravy III. – přechod Blažkova a Lipová – Na Bídě přejezd tramvají</v>
      </c>
      <c r="F84" s="31"/>
      <c r="G84" s="31"/>
      <c r="H84" s="31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2" customHeight="1">
      <c r="A85" s="38"/>
      <c r="B85" s="39"/>
      <c r="C85" s="31" t="s">
        <v>144</v>
      </c>
      <c r="D85" s="40"/>
      <c r="E85" s="40"/>
      <c r="F85" s="40"/>
      <c r="G85" s="40"/>
      <c r="H85" s="40"/>
      <c r="I85" s="15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24.75" customHeight="1">
      <c r="A86" s="38"/>
      <c r="B86" s="39"/>
      <c r="C86" s="40"/>
      <c r="D86" s="40"/>
      <c r="E86" s="76" t="str">
        <f>E9</f>
        <v>1.2 - Ostatní náklady - SSZ LB.22 Lipová – Na Bídě přejezd tramvají</v>
      </c>
      <c r="F86" s="40"/>
      <c r="G86" s="40"/>
      <c r="H86" s="40"/>
      <c r="I86" s="15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1" t="s">
        <v>22</v>
      </c>
      <c r="D88" s="40"/>
      <c r="E88" s="40"/>
      <c r="F88" s="26" t="str">
        <f>F12</f>
        <v>Liberec</v>
      </c>
      <c r="G88" s="40"/>
      <c r="H88" s="40"/>
      <c r="I88" s="156" t="s">
        <v>24</v>
      </c>
      <c r="J88" s="79" t="str">
        <f>IF(J12="","",J12)</f>
        <v>11. 9. 2020</v>
      </c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4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25.65" customHeight="1">
      <c r="A90" s="38"/>
      <c r="B90" s="39"/>
      <c r="C90" s="31" t="s">
        <v>30</v>
      </c>
      <c r="D90" s="40"/>
      <c r="E90" s="40"/>
      <c r="F90" s="26" t="str">
        <f>E15</f>
        <v>Statutární město Liberec</v>
      </c>
      <c r="G90" s="40"/>
      <c r="H90" s="40"/>
      <c r="I90" s="156" t="s">
        <v>36</v>
      </c>
      <c r="J90" s="36" t="str">
        <f>E21</f>
        <v>Swarco Traffic CZ s.r.o.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1" t="s">
        <v>34</v>
      </c>
      <c r="D91" s="40"/>
      <c r="E91" s="40"/>
      <c r="F91" s="26" t="str">
        <f>IF(E18="","",E18)</f>
        <v>Vyplň údaj</v>
      </c>
      <c r="G91" s="40"/>
      <c r="H91" s="40"/>
      <c r="I91" s="156" t="s">
        <v>39</v>
      </c>
      <c r="J91" s="36" t="str">
        <f>E24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0.32" customHeight="1">
      <c r="A92" s="38"/>
      <c r="B92" s="39"/>
      <c r="C92" s="40"/>
      <c r="D92" s="40"/>
      <c r="E92" s="40"/>
      <c r="F92" s="40"/>
      <c r="G92" s="40"/>
      <c r="H92" s="40"/>
      <c r="I92" s="154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29.28" customHeight="1">
      <c r="A93" s="38"/>
      <c r="B93" s="39"/>
      <c r="C93" s="200" t="s">
        <v>148</v>
      </c>
      <c r="D93" s="201"/>
      <c r="E93" s="201"/>
      <c r="F93" s="201"/>
      <c r="G93" s="201"/>
      <c r="H93" s="201"/>
      <c r="I93" s="202"/>
      <c r="J93" s="203" t="s">
        <v>149</v>
      </c>
      <c r="K93" s="201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4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22.8" customHeight="1">
      <c r="A95" s="38"/>
      <c r="B95" s="39"/>
      <c r="C95" s="204" t="s">
        <v>150</v>
      </c>
      <c r="D95" s="40"/>
      <c r="E95" s="40"/>
      <c r="F95" s="40"/>
      <c r="G95" s="40"/>
      <c r="H95" s="40"/>
      <c r="I95" s="154"/>
      <c r="J95" s="110">
        <f>J121</f>
        <v>0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U95" s="16" t="s">
        <v>151</v>
      </c>
    </row>
    <row r="96" hidden="1" s="9" customFormat="1" ht="24.96" customHeight="1">
      <c r="A96" s="9"/>
      <c r="B96" s="205"/>
      <c r="C96" s="206"/>
      <c r="D96" s="207" t="s">
        <v>152</v>
      </c>
      <c r="E96" s="208"/>
      <c r="F96" s="208"/>
      <c r="G96" s="208"/>
      <c r="H96" s="208"/>
      <c r="I96" s="209"/>
      <c r="J96" s="210">
        <f>J122</f>
        <v>0</v>
      </c>
      <c r="K96" s="206"/>
      <c r="L96" s="211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hidden="1" s="10" customFormat="1" ht="19.92" customHeight="1">
      <c r="A97" s="10"/>
      <c r="B97" s="212"/>
      <c r="C97" s="133"/>
      <c r="D97" s="213" t="s">
        <v>153</v>
      </c>
      <c r="E97" s="214"/>
      <c r="F97" s="214"/>
      <c r="G97" s="214"/>
      <c r="H97" s="214"/>
      <c r="I97" s="215"/>
      <c r="J97" s="216">
        <f>J123</f>
        <v>0</v>
      </c>
      <c r="K97" s="133"/>
      <c r="L97" s="21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212"/>
      <c r="C98" s="133"/>
      <c r="D98" s="213" t="s">
        <v>155</v>
      </c>
      <c r="E98" s="214"/>
      <c r="F98" s="214"/>
      <c r="G98" s="214"/>
      <c r="H98" s="214"/>
      <c r="I98" s="215"/>
      <c r="J98" s="216">
        <f>J130</f>
        <v>0</v>
      </c>
      <c r="K98" s="133"/>
      <c r="L98" s="21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212"/>
      <c r="C99" s="133"/>
      <c r="D99" s="213" t="s">
        <v>156</v>
      </c>
      <c r="E99" s="214"/>
      <c r="F99" s="214"/>
      <c r="G99" s="214"/>
      <c r="H99" s="214"/>
      <c r="I99" s="215"/>
      <c r="J99" s="216">
        <f>J135</f>
        <v>0</v>
      </c>
      <c r="K99" s="133"/>
      <c r="L99" s="21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212"/>
      <c r="C100" s="133"/>
      <c r="D100" s="213" t="s">
        <v>157</v>
      </c>
      <c r="E100" s="214"/>
      <c r="F100" s="214"/>
      <c r="G100" s="214"/>
      <c r="H100" s="214"/>
      <c r="I100" s="215"/>
      <c r="J100" s="216">
        <f>J138</f>
        <v>0</v>
      </c>
      <c r="K100" s="133"/>
      <c r="L100" s="21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212"/>
      <c r="C101" s="133"/>
      <c r="D101" s="213" t="s">
        <v>158</v>
      </c>
      <c r="E101" s="214"/>
      <c r="F101" s="214"/>
      <c r="G101" s="214"/>
      <c r="H101" s="214"/>
      <c r="I101" s="215"/>
      <c r="J101" s="216">
        <f>J140</f>
        <v>0</v>
      </c>
      <c r="K101" s="133"/>
      <c r="L101" s="21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54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hidden="1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95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/>
    <row r="105" hidden="1"/>
    <row r="106" hidden="1"/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98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2" t="s">
        <v>159</v>
      </c>
      <c r="D108" s="40"/>
      <c r="E108" s="40"/>
      <c r="F108" s="40"/>
      <c r="G108" s="40"/>
      <c r="H108" s="40"/>
      <c r="I108" s="15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5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1" t="s">
        <v>16</v>
      </c>
      <c r="D110" s="40"/>
      <c r="E110" s="40"/>
      <c r="F110" s="40"/>
      <c r="G110" s="40"/>
      <c r="H110" s="40"/>
      <c r="I110" s="15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3.25" customHeight="1">
      <c r="A111" s="38"/>
      <c r="B111" s="39"/>
      <c r="C111" s="40"/>
      <c r="D111" s="40"/>
      <c r="E111" s="199" t="str">
        <f>E7</f>
        <v>Zvýšení bezpečnosti dopravy III. – přechod Blažkova a Lipová – Na Bídě přejezd tramvají</v>
      </c>
      <c r="F111" s="31"/>
      <c r="G111" s="31"/>
      <c r="H111" s="31"/>
      <c r="I111" s="15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1" t="s">
        <v>144</v>
      </c>
      <c r="D112" s="40"/>
      <c r="E112" s="40"/>
      <c r="F112" s="40"/>
      <c r="G112" s="40"/>
      <c r="H112" s="40"/>
      <c r="I112" s="15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75" customHeight="1">
      <c r="A113" s="38"/>
      <c r="B113" s="39"/>
      <c r="C113" s="40"/>
      <c r="D113" s="40"/>
      <c r="E113" s="76" t="str">
        <f>E9</f>
        <v>1.2 - Ostatní náklady - SSZ LB.22 Lipová – Na Bídě přejezd tramvají</v>
      </c>
      <c r="F113" s="40"/>
      <c r="G113" s="40"/>
      <c r="H113" s="40"/>
      <c r="I113" s="15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1" t="s">
        <v>22</v>
      </c>
      <c r="D115" s="40"/>
      <c r="E115" s="40"/>
      <c r="F115" s="26" t="str">
        <f>F12</f>
        <v>Liberec</v>
      </c>
      <c r="G115" s="40"/>
      <c r="H115" s="40"/>
      <c r="I115" s="156" t="s">
        <v>24</v>
      </c>
      <c r="J115" s="79" t="str">
        <f>IF(J12="","",J12)</f>
        <v>11. 9. 2020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5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1" t="s">
        <v>30</v>
      </c>
      <c r="D117" s="40"/>
      <c r="E117" s="40"/>
      <c r="F117" s="26" t="str">
        <f>E15</f>
        <v>Statutární město Liberec</v>
      </c>
      <c r="G117" s="40"/>
      <c r="H117" s="40"/>
      <c r="I117" s="156" t="s">
        <v>36</v>
      </c>
      <c r="J117" s="36" t="str">
        <f>E21</f>
        <v>Swarco Traffic CZ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1" t="s">
        <v>34</v>
      </c>
      <c r="D118" s="40"/>
      <c r="E118" s="40"/>
      <c r="F118" s="26" t="str">
        <f>IF(E18="","",E18)</f>
        <v>Vyplň údaj</v>
      </c>
      <c r="G118" s="40"/>
      <c r="H118" s="40"/>
      <c r="I118" s="156" t="s">
        <v>39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15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18"/>
      <c r="B120" s="219"/>
      <c r="C120" s="220" t="s">
        <v>160</v>
      </c>
      <c r="D120" s="221" t="s">
        <v>67</v>
      </c>
      <c r="E120" s="221" t="s">
        <v>63</v>
      </c>
      <c r="F120" s="221" t="s">
        <v>64</v>
      </c>
      <c r="G120" s="221" t="s">
        <v>161</v>
      </c>
      <c r="H120" s="221" t="s">
        <v>162</v>
      </c>
      <c r="I120" s="222" t="s">
        <v>163</v>
      </c>
      <c r="J120" s="221" t="s">
        <v>149</v>
      </c>
      <c r="K120" s="223" t="s">
        <v>164</v>
      </c>
      <c r="L120" s="224"/>
      <c r="M120" s="100" t="s">
        <v>1</v>
      </c>
      <c r="N120" s="101" t="s">
        <v>46</v>
      </c>
      <c r="O120" s="101" t="s">
        <v>165</v>
      </c>
      <c r="P120" s="101" t="s">
        <v>166</v>
      </c>
      <c r="Q120" s="101" t="s">
        <v>167</v>
      </c>
      <c r="R120" s="101" t="s">
        <v>168</v>
      </c>
      <c r="S120" s="101" t="s">
        <v>169</v>
      </c>
      <c r="T120" s="102" t="s">
        <v>170</v>
      </c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</row>
    <row r="121" s="2" customFormat="1" ht="22.8" customHeight="1">
      <c r="A121" s="38"/>
      <c r="B121" s="39"/>
      <c r="C121" s="107" t="s">
        <v>171</v>
      </c>
      <c r="D121" s="40"/>
      <c r="E121" s="40"/>
      <c r="F121" s="40"/>
      <c r="G121" s="40"/>
      <c r="H121" s="40"/>
      <c r="I121" s="154"/>
      <c r="J121" s="225">
        <f>BK121</f>
        <v>0</v>
      </c>
      <c r="K121" s="40"/>
      <c r="L121" s="44"/>
      <c r="M121" s="103"/>
      <c r="N121" s="226"/>
      <c r="O121" s="104"/>
      <c r="P121" s="227">
        <f>P122</f>
        <v>0</v>
      </c>
      <c r="Q121" s="104"/>
      <c r="R121" s="227">
        <f>R122</f>
        <v>0</v>
      </c>
      <c r="S121" s="104"/>
      <c r="T121" s="228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6" t="s">
        <v>81</v>
      </c>
      <c r="AU121" s="16" t="s">
        <v>151</v>
      </c>
      <c r="BK121" s="229">
        <f>BK122</f>
        <v>0</v>
      </c>
    </row>
    <row r="122" s="12" customFormat="1" ht="25.92" customHeight="1">
      <c r="A122" s="12"/>
      <c r="B122" s="230"/>
      <c r="C122" s="231"/>
      <c r="D122" s="232" t="s">
        <v>81</v>
      </c>
      <c r="E122" s="233" t="s">
        <v>172</v>
      </c>
      <c r="F122" s="233" t="s">
        <v>173</v>
      </c>
      <c r="G122" s="231"/>
      <c r="H122" s="231"/>
      <c r="I122" s="234"/>
      <c r="J122" s="235">
        <f>BK122</f>
        <v>0</v>
      </c>
      <c r="K122" s="231"/>
      <c r="L122" s="236"/>
      <c r="M122" s="237"/>
      <c r="N122" s="238"/>
      <c r="O122" s="238"/>
      <c r="P122" s="239">
        <f>P123+P130+P135+P138+P140</f>
        <v>0</v>
      </c>
      <c r="Q122" s="238"/>
      <c r="R122" s="239">
        <f>R123+R130+R135+R138+R140</f>
        <v>0</v>
      </c>
      <c r="S122" s="238"/>
      <c r="T122" s="240">
        <f>T123+T130+T135+T138+T140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41" t="s">
        <v>174</v>
      </c>
      <c r="AT122" s="242" t="s">
        <v>81</v>
      </c>
      <c r="AU122" s="242" t="s">
        <v>82</v>
      </c>
      <c r="AY122" s="241" t="s">
        <v>175</v>
      </c>
      <c r="BK122" s="243">
        <f>BK123+BK130+BK135+BK138+BK140</f>
        <v>0</v>
      </c>
    </row>
    <row r="123" s="12" customFormat="1" ht="22.8" customHeight="1">
      <c r="A123" s="12"/>
      <c r="B123" s="230"/>
      <c r="C123" s="231"/>
      <c r="D123" s="232" t="s">
        <v>81</v>
      </c>
      <c r="E123" s="244" t="s">
        <v>176</v>
      </c>
      <c r="F123" s="244" t="s">
        <v>177</v>
      </c>
      <c r="G123" s="231"/>
      <c r="H123" s="231"/>
      <c r="I123" s="234"/>
      <c r="J123" s="245">
        <f>BK123</f>
        <v>0</v>
      </c>
      <c r="K123" s="231"/>
      <c r="L123" s="236"/>
      <c r="M123" s="237"/>
      <c r="N123" s="238"/>
      <c r="O123" s="238"/>
      <c r="P123" s="239">
        <f>SUM(P124:P129)</f>
        <v>0</v>
      </c>
      <c r="Q123" s="238"/>
      <c r="R123" s="239">
        <f>SUM(R124:R129)</f>
        <v>0</v>
      </c>
      <c r="S123" s="238"/>
      <c r="T123" s="240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41" t="s">
        <v>174</v>
      </c>
      <c r="AT123" s="242" t="s">
        <v>81</v>
      </c>
      <c r="AU123" s="242" t="s">
        <v>90</v>
      </c>
      <c r="AY123" s="241" t="s">
        <v>175</v>
      </c>
      <c r="BK123" s="243">
        <f>SUM(BK124:BK129)</f>
        <v>0</v>
      </c>
    </row>
    <row r="124" s="2" customFormat="1" ht="16.5" customHeight="1">
      <c r="A124" s="38"/>
      <c r="B124" s="39"/>
      <c r="C124" s="246" t="s">
        <v>90</v>
      </c>
      <c r="D124" s="246" t="s">
        <v>178</v>
      </c>
      <c r="E124" s="247" t="s">
        <v>179</v>
      </c>
      <c r="F124" s="248" t="s">
        <v>180</v>
      </c>
      <c r="G124" s="249" t="s">
        <v>181</v>
      </c>
      <c r="H124" s="250">
        <v>1</v>
      </c>
      <c r="I124" s="251"/>
      <c r="J124" s="252">
        <f>ROUND(I124*H124,2)</f>
        <v>0</v>
      </c>
      <c r="K124" s="248" t="s">
        <v>182</v>
      </c>
      <c r="L124" s="44"/>
      <c r="M124" s="253" t="s">
        <v>1</v>
      </c>
      <c r="N124" s="254" t="s">
        <v>47</v>
      </c>
      <c r="O124" s="91"/>
      <c r="P124" s="255">
        <f>O124*H124</f>
        <v>0</v>
      </c>
      <c r="Q124" s="255">
        <v>0</v>
      </c>
      <c r="R124" s="255">
        <f>Q124*H124</f>
        <v>0</v>
      </c>
      <c r="S124" s="255">
        <v>0</v>
      </c>
      <c r="T124" s="25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57" t="s">
        <v>183</v>
      </c>
      <c r="AT124" s="257" t="s">
        <v>178</v>
      </c>
      <c r="AU124" s="257" t="s">
        <v>92</v>
      </c>
      <c r="AY124" s="16" t="s">
        <v>175</v>
      </c>
      <c r="BE124" s="258">
        <f>IF(N124="základní",J124,0)</f>
        <v>0</v>
      </c>
      <c r="BF124" s="258">
        <f>IF(N124="snížená",J124,0)</f>
        <v>0</v>
      </c>
      <c r="BG124" s="258">
        <f>IF(N124="zákl. přenesená",J124,0)</f>
        <v>0</v>
      </c>
      <c r="BH124" s="258">
        <f>IF(N124="sníž. přenesená",J124,0)</f>
        <v>0</v>
      </c>
      <c r="BI124" s="258">
        <f>IF(N124="nulová",J124,0)</f>
        <v>0</v>
      </c>
      <c r="BJ124" s="16" t="s">
        <v>90</v>
      </c>
      <c r="BK124" s="258">
        <f>ROUND(I124*H124,2)</f>
        <v>0</v>
      </c>
      <c r="BL124" s="16" t="s">
        <v>183</v>
      </c>
      <c r="BM124" s="257" t="s">
        <v>92</v>
      </c>
    </row>
    <row r="125" s="2" customFormat="1" ht="21.75" customHeight="1">
      <c r="A125" s="38"/>
      <c r="B125" s="39"/>
      <c r="C125" s="246" t="s">
        <v>92</v>
      </c>
      <c r="D125" s="246" t="s">
        <v>178</v>
      </c>
      <c r="E125" s="247" t="s">
        <v>184</v>
      </c>
      <c r="F125" s="248" t="s">
        <v>185</v>
      </c>
      <c r="G125" s="249" t="s">
        <v>181</v>
      </c>
      <c r="H125" s="250">
        <v>1</v>
      </c>
      <c r="I125" s="251"/>
      <c r="J125" s="252">
        <f>ROUND(I125*H125,2)</f>
        <v>0</v>
      </c>
      <c r="K125" s="248" t="s">
        <v>182</v>
      </c>
      <c r="L125" s="44"/>
      <c r="M125" s="253" t="s">
        <v>1</v>
      </c>
      <c r="N125" s="254" t="s">
        <v>47</v>
      </c>
      <c r="O125" s="91"/>
      <c r="P125" s="255">
        <f>O125*H125</f>
        <v>0</v>
      </c>
      <c r="Q125" s="255">
        <v>0</v>
      </c>
      <c r="R125" s="255">
        <f>Q125*H125</f>
        <v>0</v>
      </c>
      <c r="S125" s="255">
        <v>0</v>
      </c>
      <c r="T125" s="25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7" t="s">
        <v>183</v>
      </c>
      <c r="AT125" s="257" t="s">
        <v>178</v>
      </c>
      <c r="AU125" s="257" t="s">
        <v>92</v>
      </c>
      <c r="AY125" s="16" t="s">
        <v>175</v>
      </c>
      <c r="BE125" s="258">
        <f>IF(N125="základní",J125,0)</f>
        <v>0</v>
      </c>
      <c r="BF125" s="258">
        <f>IF(N125="snížená",J125,0)</f>
        <v>0</v>
      </c>
      <c r="BG125" s="258">
        <f>IF(N125="zákl. přenesená",J125,0)</f>
        <v>0</v>
      </c>
      <c r="BH125" s="258">
        <f>IF(N125="sníž. přenesená",J125,0)</f>
        <v>0</v>
      </c>
      <c r="BI125" s="258">
        <f>IF(N125="nulová",J125,0)</f>
        <v>0</v>
      </c>
      <c r="BJ125" s="16" t="s">
        <v>90</v>
      </c>
      <c r="BK125" s="258">
        <f>ROUND(I125*H125,2)</f>
        <v>0</v>
      </c>
      <c r="BL125" s="16" t="s">
        <v>183</v>
      </c>
      <c r="BM125" s="257" t="s">
        <v>183</v>
      </c>
    </row>
    <row r="126" s="2" customFormat="1" ht="21.75" customHeight="1">
      <c r="A126" s="38"/>
      <c r="B126" s="39"/>
      <c r="C126" s="246" t="s">
        <v>186</v>
      </c>
      <c r="D126" s="246" t="s">
        <v>178</v>
      </c>
      <c r="E126" s="247" t="s">
        <v>187</v>
      </c>
      <c r="F126" s="248" t="s">
        <v>188</v>
      </c>
      <c r="G126" s="249" t="s">
        <v>181</v>
      </c>
      <c r="H126" s="250">
        <v>1</v>
      </c>
      <c r="I126" s="251"/>
      <c r="J126" s="252">
        <f>ROUND(I126*H126,2)</f>
        <v>0</v>
      </c>
      <c r="K126" s="248" t="s">
        <v>182</v>
      </c>
      <c r="L126" s="44"/>
      <c r="M126" s="253" t="s">
        <v>1</v>
      </c>
      <c r="N126" s="254" t="s">
        <v>47</v>
      </c>
      <c r="O126" s="91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57" t="s">
        <v>183</v>
      </c>
      <c r="AT126" s="257" t="s">
        <v>178</v>
      </c>
      <c r="AU126" s="257" t="s">
        <v>92</v>
      </c>
      <c r="AY126" s="16" t="s">
        <v>175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6" t="s">
        <v>90</v>
      </c>
      <c r="BK126" s="258">
        <f>ROUND(I126*H126,2)</f>
        <v>0</v>
      </c>
      <c r="BL126" s="16" t="s">
        <v>183</v>
      </c>
      <c r="BM126" s="257" t="s">
        <v>189</v>
      </c>
    </row>
    <row r="127" s="2" customFormat="1" ht="21.75" customHeight="1">
      <c r="A127" s="38"/>
      <c r="B127" s="39"/>
      <c r="C127" s="246" t="s">
        <v>183</v>
      </c>
      <c r="D127" s="246" t="s">
        <v>178</v>
      </c>
      <c r="E127" s="247" t="s">
        <v>190</v>
      </c>
      <c r="F127" s="248" t="s">
        <v>191</v>
      </c>
      <c r="G127" s="249" t="s">
        <v>181</v>
      </c>
      <c r="H127" s="250">
        <v>1</v>
      </c>
      <c r="I127" s="251"/>
      <c r="J127" s="252">
        <f>ROUND(I127*H127,2)</f>
        <v>0</v>
      </c>
      <c r="K127" s="248" t="s">
        <v>182</v>
      </c>
      <c r="L127" s="44"/>
      <c r="M127" s="253" t="s">
        <v>1</v>
      </c>
      <c r="N127" s="254" t="s">
        <v>47</v>
      </c>
      <c r="O127" s="91"/>
      <c r="P127" s="255">
        <f>O127*H127</f>
        <v>0</v>
      </c>
      <c r="Q127" s="255">
        <v>0</v>
      </c>
      <c r="R127" s="255">
        <f>Q127*H127</f>
        <v>0</v>
      </c>
      <c r="S127" s="255">
        <v>0</v>
      </c>
      <c r="T127" s="25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57" t="s">
        <v>183</v>
      </c>
      <c r="AT127" s="257" t="s">
        <v>178</v>
      </c>
      <c r="AU127" s="257" t="s">
        <v>92</v>
      </c>
      <c r="AY127" s="16" t="s">
        <v>175</v>
      </c>
      <c r="BE127" s="258">
        <f>IF(N127="základní",J127,0)</f>
        <v>0</v>
      </c>
      <c r="BF127" s="258">
        <f>IF(N127="snížená",J127,0)</f>
        <v>0</v>
      </c>
      <c r="BG127" s="258">
        <f>IF(N127="zákl. přenesená",J127,0)</f>
        <v>0</v>
      </c>
      <c r="BH127" s="258">
        <f>IF(N127="sníž. přenesená",J127,0)</f>
        <v>0</v>
      </c>
      <c r="BI127" s="258">
        <f>IF(N127="nulová",J127,0)</f>
        <v>0</v>
      </c>
      <c r="BJ127" s="16" t="s">
        <v>90</v>
      </c>
      <c r="BK127" s="258">
        <f>ROUND(I127*H127,2)</f>
        <v>0</v>
      </c>
      <c r="BL127" s="16" t="s">
        <v>183</v>
      </c>
      <c r="BM127" s="257" t="s">
        <v>192</v>
      </c>
    </row>
    <row r="128" s="2" customFormat="1" ht="21.75" customHeight="1">
      <c r="A128" s="38"/>
      <c r="B128" s="39"/>
      <c r="C128" s="246" t="s">
        <v>174</v>
      </c>
      <c r="D128" s="246" t="s">
        <v>178</v>
      </c>
      <c r="E128" s="247" t="s">
        <v>242</v>
      </c>
      <c r="F128" s="248" t="s">
        <v>243</v>
      </c>
      <c r="G128" s="249" t="s">
        <v>181</v>
      </c>
      <c r="H128" s="250">
        <v>1</v>
      </c>
      <c r="I128" s="251"/>
      <c r="J128" s="252">
        <f>ROUND(I128*H128,2)</f>
        <v>0</v>
      </c>
      <c r="K128" s="248" t="s">
        <v>182</v>
      </c>
      <c r="L128" s="44"/>
      <c r="M128" s="253" t="s">
        <v>1</v>
      </c>
      <c r="N128" s="254" t="s">
        <v>47</v>
      </c>
      <c r="O128" s="91"/>
      <c r="P128" s="255">
        <f>O128*H128</f>
        <v>0</v>
      </c>
      <c r="Q128" s="255">
        <v>0</v>
      </c>
      <c r="R128" s="255">
        <f>Q128*H128</f>
        <v>0</v>
      </c>
      <c r="S128" s="255">
        <v>0</v>
      </c>
      <c r="T128" s="25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7" t="s">
        <v>183</v>
      </c>
      <c r="AT128" s="257" t="s">
        <v>178</v>
      </c>
      <c r="AU128" s="257" t="s">
        <v>92</v>
      </c>
      <c r="AY128" s="16" t="s">
        <v>175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6" t="s">
        <v>90</v>
      </c>
      <c r="BK128" s="258">
        <f>ROUND(I128*H128,2)</f>
        <v>0</v>
      </c>
      <c r="BL128" s="16" t="s">
        <v>183</v>
      </c>
      <c r="BM128" s="257" t="s">
        <v>199</v>
      </c>
    </row>
    <row r="129" s="2" customFormat="1" ht="16.5" customHeight="1">
      <c r="A129" s="38"/>
      <c r="B129" s="39"/>
      <c r="C129" s="246" t="s">
        <v>189</v>
      </c>
      <c r="D129" s="246" t="s">
        <v>178</v>
      </c>
      <c r="E129" s="247" t="s">
        <v>196</v>
      </c>
      <c r="F129" s="248" t="s">
        <v>197</v>
      </c>
      <c r="G129" s="249" t="s">
        <v>181</v>
      </c>
      <c r="H129" s="250">
        <v>1</v>
      </c>
      <c r="I129" s="251"/>
      <c r="J129" s="252">
        <f>ROUND(I129*H129,2)</f>
        <v>0</v>
      </c>
      <c r="K129" s="248" t="s">
        <v>198</v>
      </c>
      <c r="L129" s="44"/>
      <c r="M129" s="253" t="s">
        <v>1</v>
      </c>
      <c r="N129" s="254" t="s">
        <v>47</v>
      </c>
      <c r="O129" s="91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7" t="s">
        <v>183</v>
      </c>
      <c r="AT129" s="257" t="s">
        <v>178</v>
      </c>
      <c r="AU129" s="257" t="s">
        <v>92</v>
      </c>
      <c r="AY129" s="16" t="s">
        <v>175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6" t="s">
        <v>90</v>
      </c>
      <c r="BK129" s="258">
        <f>ROUND(I129*H129,2)</f>
        <v>0</v>
      </c>
      <c r="BL129" s="16" t="s">
        <v>183</v>
      </c>
      <c r="BM129" s="257" t="s">
        <v>204</v>
      </c>
    </row>
    <row r="130" s="12" customFormat="1" ht="22.8" customHeight="1">
      <c r="A130" s="12"/>
      <c r="B130" s="230"/>
      <c r="C130" s="231"/>
      <c r="D130" s="232" t="s">
        <v>81</v>
      </c>
      <c r="E130" s="244" t="s">
        <v>205</v>
      </c>
      <c r="F130" s="244" t="s">
        <v>206</v>
      </c>
      <c r="G130" s="231"/>
      <c r="H130" s="231"/>
      <c r="I130" s="234"/>
      <c r="J130" s="245">
        <f>BK130</f>
        <v>0</v>
      </c>
      <c r="K130" s="231"/>
      <c r="L130" s="236"/>
      <c r="M130" s="237"/>
      <c r="N130" s="238"/>
      <c r="O130" s="238"/>
      <c r="P130" s="239">
        <f>SUM(P131:P134)</f>
        <v>0</v>
      </c>
      <c r="Q130" s="238"/>
      <c r="R130" s="239">
        <f>SUM(R131:R134)</f>
        <v>0</v>
      </c>
      <c r="S130" s="238"/>
      <c r="T130" s="240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1" t="s">
        <v>174</v>
      </c>
      <c r="AT130" s="242" t="s">
        <v>81</v>
      </c>
      <c r="AU130" s="242" t="s">
        <v>90</v>
      </c>
      <c r="AY130" s="241" t="s">
        <v>175</v>
      </c>
      <c r="BK130" s="243">
        <f>SUM(BK131:BK134)</f>
        <v>0</v>
      </c>
    </row>
    <row r="131" s="2" customFormat="1" ht="16.5" customHeight="1">
      <c r="A131" s="38"/>
      <c r="B131" s="39"/>
      <c r="C131" s="246" t="s">
        <v>202</v>
      </c>
      <c r="D131" s="246" t="s">
        <v>178</v>
      </c>
      <c r="E131" s="247" t="s">
        <v>207</v>
      </c>
      <c r="F131" s="248" t="s">
        <v>244</v>
      </c>
      <c r="G131" s="249" t="s">
        <v>181</v>
      </c>
      <c r="H131" s="250">
        <v>1</v>
      </c>
      <c r="I131" s="251"/>
      <c r="J131" s="252">
        <f>ROUND(I131*H131,2)</f>
        <v>0</v>
      </c>
      <c r="K131" s="248" t="s">
        <v>198</v>
      </c>
      <c r="L131" s="44"/>
      <c r="M131" s="253" t="s">
        <v>1</v>
      </c>
      <c r="N131" s="254" t="s">
        <v>47</v>
      </c>
      <c r="O131" s="91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7" t="s">
        <v>183</v>
      </c>
      <c r="AT131" s="257" t="s">
        <v>178</v>
      </c>
      <c r="AU131" s="257" t="s">
        <v>92</v>
      </c>
      <c r="AY131" s="16" t="s">
        <v>175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6" t="s">
        <v>90</v>
      </c>
      <c r="BK131" s="258">
        <f>ROUND(I131*H131,2)</f>
        <v>0</v>
      </c>
      <c r="BL131" s="16" t="s">
        <v>183</v>
      </c>
      <c r="BM131" s="257" t="s">
        <v>209</v>
      </c>
    </row>
    <row r="132" s="2" customFormat="1" ht="16.5" customHeight="1">
      <c r="A132" s="38"/>
      <c r="B132" s="39"/>
      <c r="C132" s="246" t="s">
        <v>192</v>
      </c>
      <c r="D132" s="246" t="s">
        <v>178</v>
      </c>
      <c r="E132" s="247" t="s">
        <v>211</v>
      </c>
      <c r="F132" s="248" t="s">
        <v>212</v>
      </c>
      <c r="G132" s="249" t="s">
        <v>181</v>
      </c>
      <c r="H132" s="250">
        <v>1</v>
      </c>
      <c r="I132" s="251"/>
      <c r="J132" s="252">
        <f>ROUND(I132*H132,2)</f>
        <v>0</v>
      </c>
      <c r="K132" s="248" t="s">
        <v>198</v>
      </c>
      <c r="L132" s="44"/>
      <c r="M132" s="253" t="s">
        <v>1</v>
      </c>
      <c r="N132" s="254" t="s">
        <v>47</v>
      </c>
      <c r="O132" s="91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7" t="s">
        <v>183</v>
      </c>
      <c r="AT132" s="257" t="s">
        <v>178</v>
      </c>
      <c r="AU132" s="257" t="s">
        <v>92</v>
      </c>
      <c r="AY132" s="16" t="s">
        <v>175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90</v>
      </c>
      <c r="BK132" s="258">
        <f>ROUND(I132*H132,2)</f>
        <v>0</v>
      </c>
      <c r="BL132" s="16" t="s">
        <v>183</v>
      </c>
      <c r="BM132" s="257" t="s">
        <v>213</v>
      </c>
    </row>
    <row r="133" s="2" customFormat="1" ht="16.5" customHeight="1">
      <c r="A133" s="38"/>
      <c r="B133" s="39"/>
      <c r="C133" s="246" t="s">
        <v>210</v>
      </c>
      <c r="D133" s="246" t="s">
        <v>178</v>
      </c>
      <c r="E133" s="247" t="s">
        <v>245</v>
      </c>
      <c r="F133" s="248" t="s">
        <v>246</v>
      </c>
      <c r="G133" s="249" t="s">
        <v>181</v>
      </c>
      <c r="H133" s="250">
        <v>1</v>
      </c>
      <c r="I133" s="251"/>
      <c r="J133" s="252">
        <f>ROUND(I133*H133,2)</f>
        <v>0</v>
      </c>
      <c r="K133" s="248" t="s">
        <v>182</v>
      </c>
      <c r="L133" s="44"/>
      <c r="M133" s="253" t="s">
        <v>1</v>
      </c>
      <c r="N133" s="254" t="s">
        <v>47</v>
      </c>
      <c r="O133" s="91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7" t="s">
        <v>183</v>
      </c>
      <c r="AT133" s="257" t="s">
        <v>178</v>
      </c>
      <c r="AU133" s="257" t="s">
        <v>92</v>
      </c>
      <c r="AY133" s="16" t="s">
        <v>175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6" t="s">
        <v>90</v>
      </c>
      <c r="BK133" s="258">
        <f>ROUND(I133*H133,2)</f>
        <v>0</v>
      </c>
      <c r="BL133" s="16" t="s">
        <v>183</v>
      </c>
      <c r="BM133" s="257" t="s">
        <v>216</v>
      </c>
    </row>
    <row r="134" s="2" customFormat="1" ht="16.5" customHeight="1">
      <c r="A134" s="38"/>
      <c r="B134" s="39"/>
      <c r="C134" s="246" t="s">
        <v>199</v>
      </c>
      <c r="D134" s="246" t="s">
        <v>178</v>
      </c>
      <c r="E134" s="247" t="s">
        <v>214</v>
      </c>
      <c r="F134" s="248" t="s">
        <v>215</v>
      </c>
      <c r="G134" s="249" t="s">
        <v>181</v>
      </c>
      <c r="H134" s="250">
        <v>1</v>
      </c>
      <c r="I134" s="251"/>
      <c r="J134" s="252">
        <f>ROUND(I134*H134,2)</f>
        <v>0</v>
      </c>
      <c r="K134" s="248" t="s">
        <v>182</v>
      </c>
      <c r="L134" s="44"/>
      <c r="M134" s="253" t="s">
        <v>1</v>
      </c>
      <c r="N134" s="254" t="s">
        <v>47</v>
      </c>
      <c r="O134" s="91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7" t="s">
        <v>183</v>
      </c>
      <c r="AT134" s="257" t="s">
        <v>178</v>
      </c>
      <c r="AU134" s="257" t="s">
        <v>92</v>
      </c>
      <c r="AY134" s="16" t="s">
        <v>175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90</v>
      </c>
      <c r="BK134" s="258">
        <f>ROUND(I134*H134,2)</f>
        <v>0</v>
      </c>
      <c r="BL134" s="16" t="s">
        <v>183</v>
      </c>
      <c r="BM134" s="257" t="s">
        <v>222</v>
      </c>
    </row>
    <row r="135" s="12" customFormat="1" ht="22.8" customHeight="1">
      <c r="A135" s="12"/>
      <c r="B135" s="230"/>
      <c r="C135" s="231"/>
      <c r="D135" s="232" t="s">
        <v>81</v>
      </c>
      <c r="E135" s="244" t="s">
        <v>217</v>
      </c>
      <c r="F135" s="244" t="s">
        <v>218</v>
      </c>
      <c r="G135" s="231"/>
      <c r="H135" s="231"/>
      <c r="I135" s="234"/>
      <c r="J135" s="245">
        <f>BK135</f>
        <v>0</v>
      </c>
      <c r="K135" s="231"/>
      <c r="L135" s="236"/>
      <c r="M135" s="237"/>
      <c r="N135" s="238"/>
      <c r="O135" s="238"/>
      <c r="P135" s="239">
        <f>SUM(P136:P137)</f>
        <v>0</v>
      </c>
      <c r="Q135" s="238"/>
      <c r="R135" s="239">
        <f>SUM(R136:R137)</f>
        <v>0</v>
      </c>
      <c r="S135" s="238"/>
      <c r="T135" s="240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1" t="s">
        <v>174</v>
      </c>
      <c r="AT135" s="242" t="s">
        <v>81</v>
      </c>
      <c r="AU135" s="242" t="s">
        <v>90</v>
      </c>
      <c r="AY135" s="241" t="s">
        <v>175</v>
      </c>
      <c r="BK135" s="243">
        <f>SUM(BK136:BK137)</f>
        <v>0</v>
      </c>
    </row>
    <row r="136" s="2" customFormat="1" ht="16.5" customHeight="1">
      <c r="A136" s="38"/>
      <c r="B136" s="39"/>
      <c r="C136" s="246" t="s">
        <v>219</v>
      </c>
      <c r="D136" s="246" t="s">
        <v>178</v>
      </c>
      <c r="E136" s="247" t="s">
        <v>220</v>
      </c>
      <c r="F136" s="248" t="s">
        <v>221</v>
      </c>
      <c r="G136" s="249" t="s">
        <v>181</v>
      </c>
      <c r="H136" s="250">
        <v>1</v>
      </c>
      <c r="I136" s="251"/>
      <c r="J136" s="252">
        <f>ROUND(I136*H136,2)</f>
        <v>0</v>
      </c>
      <c r="K136" s="248" t="s">
        <v>198</v>
      </c>
      <c r="L136" s="44"/>
      <c r="M136" s="253" t="s">
        <v>1</v>
      </c>
      <c r="N136" s="254" t="s">
        <v>47</v>
      </c>
      <c r="O136" s="91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7" t="s">
        <v>183</v>
      </c>
      <c r="AT136" s="257" t="s">
        <v>178</v>
      </c>
      <c r="AU136" s="257" t="s">
        <v>92</v>
      </c>
      <c r="AY136" s="16" t="s">
        <v>175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90</v>
      </c>
      <c r="BK136" s="258">
        <f>ROUND(I136*H136,2)</f>
        <v>0</v>
      </c>
      <c r="BL136" s="16" t="s">
        <v>183</v>
      </c>
      <c r="BM136" s="257" t="s">
        <v>225</v>
      </c>
    </row>
    <row r="137" s="2" customFormat="1" ht="16.5" customHeight="1">
      <c r="A137" s="38"/>
      <c r="B137" s="39"/>
      <c r="C137" s="246" t="s">
        <v>204</v>
      </c>
      <c r="D137" s="246" t="s">
        <v>178</v>
      </c>
      <c r="E137" s="247" t="s">
        <v>223</v>
      </c>
      <c r="F137" s="248" t="s">
        <v>224</v>
      </c>
      <c r="G137" s="249" t="s">
        <v>181</v>
      </c>
      <c r="H137" s="250">
        <v>1</v>
      </c>
      <c r="I137" s="251"/>
      <c r="J137" s="252">
        <f>ROUND(I137*H137,2)</f>
        <v>0</v>
      </c>
      <c r="K137" s="248" t="s">
        <v>182</v>
      </c>
      <c r="L137" s="44"/>
      <c r="M137" s="253" t="s">
        <v>1</v>
      </c>
      <c r="N137" s="254" t="s">
        <v>47</v>
      </c>
      <c r="O137" s="91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7" t="s">
        <v>183</v>
      </c>
      <c r="AT137" s="257" t="s">
        <v>178</v>
      </c>
      <c r="AU137" s="257" t="s">
        <v>92</v>
      </c>
      <c r="AY137" s="16" t="s">
        <v>175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90</v>
      </c>
      <c r="BK137" s="258">
        <f>ROUND(I137*H137,2)</f>
        <v>0</v>
      </c>
      <c r="BL137" s="16" t="s">
        <v>183</v>
      </c>
      <c r="BM137" s="257" t="s">
        <v>230</v>
      </c>
    </row>
    <row r="138" s="12" customFormat="1" ht="22.8" customHeight="1">
      <c r="A138" s="12"/>
      <c r="B138" s="230"/>
      <c r="C138" s="231"/>
      <c r="D138" s="232" t="s">
        <v>81</v>
      </c>
      <c r="E138" s="244" t="s">
        <v>226</v>
      </c>
      <c r="F138" s="244" t="s">
        <v>227</v>
      </c>
      <c r="G138" s="231"/>
      <c r="H138" s="231"/>
      <c r="I138" s="234"/>
      <c r="J138" s="245">
        <f>BK138</f>
        <v>0</v>
      </c>
      <c r="K138" s="231"/>
      <c r="L138" s="236"/>
      <c r="M138" s="237"/>
      <c r="N138" s="238"/>
      <c r="O138" s="238"/>
      <c r="P138" s="239">
        <f>P139</f>
        <v>0</v>
      </c>
      <c r="Q138" s="238"/>
      <c r="R138" s="239">
        <f>R139</f>
        <v>0</v>
      </c>
      <c r="S138" s="238"/>
      <c r="T138" s="240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1" t="s">
        <v>174</v>
      </c>
      <c r="AT138" s="242" t="s">
        <v>81</v>
      </c>
      <c r="AU138" s="242" t="s">
        <v>90</v>
      </c>
      <c r="AY138" s="241" t="s">
        <v>175</v>
      </c>
      <c r="BK138" s="243">
        <f>BK139</f>
        <v>0</v>
      </c>
    </row>
    <row r="139" s="2" customFormat="1" ht="16.5" customHeight="1">
      <c r="A139" s="38"/>
      <c r="B139" s="39"/>
      <c r="C139" s="246" t="s">
        <v>228</v>
      </c>
      <c r="D139" s="246" t="s">
        <v>178</v>
      </c>
      <c r="E139" s="247" t="s">
        <v>229</v>
      </c>
      <c r="F139" s="248" t="s">
        <v>227</v>
      </c>
      <c r="G139" s="249" t="s">
        <v>181</v>
      </c>
      <c r="H139" s="250">
        <v>1</v>
      </c>
      <c r="I139" s="251"/>
      <c r="J139" s="252">
        <f>ROUND(I139*H139,2)</f>
        <v>0</v>
      </c>
      <c r="K139" s="248" t="s">
        <v>198</v>
      </c>
      <c r="L139" s="44"/>
      <c r="M139" s="253" t="s">
        <v>1</v>
      </c>
      <c r="N139" s="254" t="s">
        <v>47</v>
      </c>
      <c r="O139" s="91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7" t="s">
        <v>183</v>
      </c>
      <c r="AT139" s="257" t="s">
        <v>178</v>
      </c>
      <c r="AU139" s="257" t="s">
        <v>92</v>
      </c>
      <c r="AY139" s="16" t="s">
        <v>175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90</v>
      </c>
      <c r="BK139" s="258">
        <f>ROUND(I139*H139,2)</f>
        <v>0</v>
      </c>
      <c r="BL139" s="16" t="s">
        <v>183</v>
      </c>
      <c r="BM139" s="257" t="s">
        <v>240</v>
      </c>
    </row>
    <row r="140" s="12" customFormat="1" ht="22.8" customHeight="1">
      <c r="A140" s="12"/>
      <c r="B140" s="230"/>
      <c r="C140" s="231"/>
      <c r="D140" s="232" t="s">
        <v>81</v>
      </c>
      <c r="E140" s="244" t="s">
        <v>231</v>
      </c>
      <c r="F140" s="244" t="s">
        <v>232</v>
      </c>
      <c r="G140" s="231"/>
      <c r="H140" s="231"/>
      <c r="I140" s="234"/>
      <c r="J140" s="245">
        <f>BK140</f>
        <v>0</v>
      </c>
      <c r="K140" s="231"/>
      <c r="L140" s="236"/>
      <c r="M140" s="237"/>
      <c r="N140" s="238"/>
      <c r="O140" s="238"/>
      <c r="P140" s="239">
        <f>SUM(P141:P144)</f>
        <v>0</v>
      </c>
      <c r="Q140" s="238"/>
      <c r="R140" s="239">
        <f>SUM(R141:R144)</f>
        <v>0</v>
      </c>
      <c r="S140" s="238"/>
      <c r="T140" s="240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1" t="s">
        <v>174</v>
      </c>
      <c r="AT140" s="242" t="s">
        <v>81</v>
      </c>
      <c r="AU140" s="242" t="s">
        <v>90</v>
      </c>
      <c r="AY140" s="241" t="s">
        <v>175</v>
      </c>
      <c r="BK140" s="243">
        <f>SUM(BK141:BK144)</f>
        <v>0</v>
      </c>
    </row>
    <row r="141" s="2" customFormat="1" ht="16.5" customHeight="1">
      <c r="A141" s="38"/>
      <c r="B141" s="39"/>
      <c r="C141" s="246" t="s">
        <v>209</v>
      </c>
      <c r="D141" s="246" t="s">
        <v>178</v>
      </c>
      <c r="E141" s="247" t="s">
        <v>233</v>
      </c>
      <c r="F141" s="248" t="s">
        <v>247</v>
      </c>
      <c r="G141" s="249" t="s">
        <v>1</v>
      </c>
      <c r="H141" s="250">
        <v>1</v>
      </c>
      <c r="I141" s="251"/>
      <c r="J141" s="252">
        <f>ROUND(I141*H141,2)</f>
        <v>0</v>
      </c>
      <c r="K141" s="248" t="s">
        <v>182</v>
      </c>
      <c r="L141" s="44"/>
      <c r="M141" s="253" t="s">
        <v>1</v>
      </c>
      <c r="N141" s="254" t="s">
        <v>47</v>
      </c>
      <c r="O141" s="91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7" t="s">
        <v>183</v>
      </c>
      <c r="AT141" s="257" t="s">
        <v>178</v>
      </c>
      <c r="AU141" s="257" t="s">
        <v>92</v>
      </c>
      <c r="AY141" s="16" t="s">
        <v>175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90</v>
      </c>
      <c r="BK141" s="258">
        <f>ROUND(I141*H141,2)</f>
        <v>0</v>
      </c>
      <c r="BL141" s="16" t="s">
        <v>183</v>
      </c>
      <c r="BM141" s="257" t="s">
        <v>248</v>
      </c>
    </row>
    <row r="142" s="2" customFormat="1">
      <c r="A142" s="38"/>
      <c r="B142" s="39"/>
      <c r="C142" s="40"/>
      <c r="D142" s="259" t="s">
        <v>236</v>
      </c>
      <c r="E142" s="40"/>
      <c r="F142" s="260" t="s">
        <v>237</v>
      </c>
      <c r="G142" s="40"/>
      <c r="H142" s="40"/>
      <c r="I142" s="154"/>
      <c r="J142" s="40"/>
      <c r="K142" s="40"/>
      <c r="L142" s="44"/>
      <c r="M142" s="261"/>
      <c r="N142" s="262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6" t="s">
        <v>236</v>
      </c>
      <c r="AU142" s="16" t="s">
        <v>92</v>
      </c>
    </row>
    <row r="143" s="2" customFormat="1" ht="16.5" customHeight="1">
      <c r="A143" s="38"/>
      <c r="B143" s="39"/>
      <c r="C143" s="246" t="s">
        <v>8</v>
      </c>
      <c r="D143" s="246" t="s">
        <v>178</v>
      </c>
      <c r="E143" s="247" t="s">
        <v>238</v>
      </c>
      <c r="F143" s="248" t="s">
        <v>239</v>
      </c>
      <c r="G143" s="249" t="s">
        <v>181</v>
      </c>
      <c r="H143" s="250">
        <v>1</v>
      </c>
      <c r="I143" s="251"/>
      <c r="J143" s="252">
        <f>ROUND(I143*H143,2)</f>
        <v>0</v>
      </c>
      <c r="K143" s="248" t="s">
        <v>198</v>
      </c>
      <c r="L143" s="44"/>
      <c r="M143" s="253" t="s">
        <v>1</v>
      </c>
      <c r="N143" s="254" t="s">
        <v>47</v>
      </c>
      <c r="O143" s="91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7" t="s">
        <v>183</v>
      </c>
      <c r="AT143" s="257" t="s">
        <v>178</v>
      </c>
      <c r="AU143" s="257" t="s">
        <v>92</v>
      </c>
      <c r="AY143" s="16" t="s">
        <v>175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90</v>
      </c>
      <c r="BK143" s="258">
        <f>ROUND(I143*H143,2)</f>
        <v>0</v>
      </c>
      <c r="BL143" s="16" t="s">
        <v>183</v>
      </c>
      <c r="BM143" s="257" t="s">
        <v>249</v>
      </c>
    </row>
    <row r="144" s="2" customFormat="1">
      <c r="A144" s="38"/>
      <c r="B144" s="39"/>
      <c r="C144" s="40"/>
      <c r="D144" s="259" t="s">
        <v>236</v>
      </c>
      <c r="E144" s="40"/>
      <c r="F144" s="260" t="s">
        <v>237</v>
      </c>
      <c r="G144" s="40"/>
      <c r="H144" s="40"/>
      <c r="I144" s="154"/>
      <c r="J144" s="40"/>
      <c r="K144" s="40"/>
      <c r="L144" s="44"/>
      <c r="M144" s="263"/>
      <c r="N144" s="264"/>
      <c r="O144" s="265"/>
      <c r="P144" s="265"/>
      <c r="Q144" s="265"/>
      <c r="R144" s="265"/>
      <c r="S144" s="265"/>
      <c r="T144" s="266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6" t="s">
        <v>236</v>
      </c>
      <c r="AU144" s="16" t="s">
        <v>92</v>
      </c>
    </row>
    <row r="145" s="2" customFormat="1" ht="6.96" customHeight="1">
      <c r="A145" s="38"/>
      <c r="B145" s="66"/>
      <c r="C145" s="67"/>
      <c r="D145" s="67"/>
      <c r="E145" s="67"/>
      <c r="F145" s="67"/>
      <c r="G145" s="67"/>
      <c r="H145" s="67"/>
      <c r="I145" s="195"/>
      <c r="J145" s="67"/>
      <c r="K145" s="67"/>
      <c r="L145" s="44"/>
      <c r="M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</sheetData>
  <sheetProtection sheet="1" autoFilter="0" formatColumns="0" formatRows="0" objects="1" scenarios="1" spinCount="100000" saltValue="9h5Wbj3biu/42RI/fxMWL0kopgumWxo+mCdHLia7VHjpELgw2mdvzAYlLZPTSN6p1cz5kncxreYucrtfwwrL3Q==" hashValue="qdw3R4+SHYX9WXf9R6EtR6STb1GC/aATQG8PBT0sLA8h7hw2/9cjyGm68c82Uay5dUpbvTgk3d934NGgq0UiCA==" algorithmName="SHA-512" password="C43E"/>
  <autoFilter ref="C120:K144"/>
  <mergeCells count="9">
    <mergeCell ref="E7:H7"/>
    <mergeCell ref="E9:H9"/>
    <mergeCell ref="E18:H18"/>
    <mergeCell ref="E27:H27"/>
    <mergeCell ref="E84:H84"/>
    <mergeCell ref="E86:H86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92</v>
      </c>
    </row>
    <row r="4" s="1" customFormat="1" ht="24.96" customHeight="1">
      <c r="B4" s="19"/>
      <c r="D4" s="150" t="s">
        <v>143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23.25" customHeight="1">
      <c r="B7" s="19"/>
      <c r="E7" s="153" t="str">
        <f>'Rekapitulace stavby'!K6</f>
        <v>Zvýšení bezpečnosti dopravy III. – přechod Blažkova a Lipová – Na Bídě přejezd tramvají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144</v>
      </c>
      <c r="I8" s="146"/>
      <c r="L8" s="19"/>
    </row>
    <row r="9" s="2" customFormat="1" ht="23.25" customHeight="1">
      <c r="A9" s="38"/>
      <c r="B9" s="44"/>
      <c r="C9" s="38"/>
      <c r="D9" s="38"/>
      <c r="E9" s="153" t="s">
        <v>250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251</v>
      </c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24.75" customHeight="1">
      <c r="A11" s="38"/>
      <c r="B11" s="44"/>
      <c r="C11" s="38"/>
      <c r="D11" s="38"/>
      <c r="E11" s="155" t="s">
        <v>252</v>
      </c>
      <c r="F11" s="38"/>
      <c r="G11" s="38"/>
      <c r="H11" s="38"/>
      <c r="I11" s="154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4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99</v>
      </c>
      <c r="G13" s="38"/>
      <c r="H13" s="38"/>
      <c r="I13" s="156" t="s">
        <v>20</v>
      </c>
      <c r="J13" s="141" t="s">
        <v>21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22</v>
      </c>
      <c r="E14" s="38"/>
      <c r="F14" s="141" t="s">
        <v>23</v>
      </c>
      <c r="G14" s="38"/>
      <c r="H14" s="38"/>
      <c r="I14" s="156" t="s">
        <v>24</v>
      </c>
      <c r="J14" s="157" t="str">
        <f>'Rekapitulace stavby'!AN8</f>
        <v>11. 9. 2020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158" t="s">
        <v>26</v>
      </c>
      <c r="E15" s="38"/>
      <c r="F15" s="159" t="s">
        <v>253</v>
      </c>
      <c r="G15" s="38"/>
      <c r="H15" s="38"/>
      <c r="I15" s="160" t="s">
        <v>28</v>
      </c>
      <c r="J15" s="159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30</v>
      </c>
      <c r="E16" s="38"/>
      <c r="F16" s="38"/>
      <c r="G16" s="38"/>
      <c r="H16" s="38"/>
      <c r="I16" s="156" t="s">
        <v>31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32</v>
      </c>
      <c r="F17" s="38"/>
      <c r="G17" s="38"/>
      <c r="H17" s="38"/>
      <c r="I17" s="156" t="s">
        <v>33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4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34</v>
      </c>
      <c r="E19" s="38"/>
      <c r="F19" s="38"/>
      <c r="G19" s="38"/>
      <c r="H19" s="38"/>
      <c r="I19" s="156" t="s">
        <v>31</v>
      </c>
      <c r="J19" s="32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2" t="str">
        <f>'Rekapitulace stavby'!E14</f>
        <v>Vyplň údaj</v>
      </c>
      <c r="F20" s="141"/>
      <c r="G20" s="141"/>
      <c r="H20" s="141"/>
      <c r="I20" s="156" t="s">
        <v>33</v>
      </c>
      <c r="J20" s="32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4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36</v>
      </c>
      <c r="E22" s="38"/>
      <c r="F22" s="38"/>
      <c r="G22" s="38"/>
      <c r="H22" s="38"/>
      <c r="I22" s="156" t="s">
        <v>31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37</v>
      </c>
      <c r="F23" s="38"/>
      <c r="G23" s="38"/>
      <c r="H23" s="38"/>
      <c r="I23" s="156" t="s">
        <v>33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4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39</v>
      </c>
      <c r="E25" s="38"/>
      <c r="F25" s="38"/>
      <c r="G25" s="38"/>
      <c r="H25" s="38"/>
      <c r="I25" s="156" t="s">
        <v>31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6" t="s">
        <v>33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4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41</v>
      </c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61"/>
      <c r="B29" s="162"/>
      <c r="C29" s="161"/>
      <c r="D29" s="161"/>
      <c r="E29" s="163" t="s">
        <v>1</v>
      </c>
      <c r="F29" s="163"/>
      <c r="G29" s="163"/>
      <c r="H29" s="163"/>
      <c r="I29" s="164"/>
      <c r="J29" s="161"/>
      <c r="K29" s="161"/>
      <c r="L29" s="165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4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6"/>
      <c r="E31" s="166"/>
      <c r="F31" s="166"/>
      <c r="G31" s="166"/>
      <c r="H31" s="166"/>
      <c r="I31" s="167"/>
      <c r="J31" s="166"/>
      <c r="K31" s="166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8" t="s">
        <v>42</v>
      </c>
      <c r="E32" s="38"/>
      <c r="F32" s="38"/>
      <c r="G32" s="38"/>
      <c r="H32" s="38"/>
      <c r="I32" s="154"/>
      <c r="J32" s="169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6"/>
      <c r="E33" s="166"/>
      <c r="F33" s="166"/>
      <c r="G33" s="166"/>
      <c r="H33" s="166"/>
      <c r="I33" s="167"/>
      <c r="J33" s="166"/>
      <c r="K33" s="166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70" t="s">
        <v>44</v>
      </c>
      <c r="G34" s="38"/>
      <c r="H34" s="38"/>
      <c r="I34" s="171" t="s">
        <v>43</v>
      </c>
      <c r="J34" s="170" t="s">
        <v>45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2" t="s">
        <v>46</v>
      </c>
      <c r="E35" s="152" t="s">
        <v>47</v>
      </c>
      <c r="F35" s="173">
        <f>ROUND((SUM(BE122:BE155)),  2)</f>
        <v>0</v>
      </c>
      <c r="G35" s="38"/>
      <c r="H35" s="38"/>
      <c r="I35" s="174">
        <v>0.20999999999999999</v>
      </c>
      <c r="J35" s="173">
        <f>ROUND(((SUM(BE122:BE155))*I35),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48</v>
      </c>
      <c r="F36" s="173">
        <f>ROUND((SUM(BF122:BF155)),  2)</f>
        <v>0</v>
      </c>
      <c r="G36" s="38"/>
      <c r="H36" s="38"/>
      <c r="I36" s="174">
        <v>0.14999999999999999</v>
      </c>
      <c r="J36" s="173">
        <f>ROUND(((SUM(BF122:BF155))*I36),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49</v>
      </c>
      <c r="F37" s="173">
        <f>ROUND((SUM(BG122:BG155)),  2)</f>
        <v>0</v>
      </c>
      <c r="G37" s="38"/>
      <c r="H37" s="38"/>
      <c r="I37" s="174">
        <v>0.20999999999999999</v>
      </c>
      <c r="J37" s="17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50</v>
      </c>
      <c r="F38" s="173">
        <f>ROUND((SUM(BH122:BH155)),  2)</f>
        <v>0</v>
      </c>
      <c r="G38" s="38"/>
      <c r="H38" s="38"/>
      <c r="I38" s="174">
        <v>0.14999999999999999</v>
      </c>
      <c r="J38" s="17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51</v>
      </c>
      <c r="F39" s="173">
        <f>ROUND((SUM(BI122:BI155)),  2)</f>
        <v>0</v>
      </c>
      <c r="G39" s="38"/>
      <c r="H39" s="38"/>
      <c r="I39" s="174">
        <v>0</v>
      </c>
      <c r="J39" s="17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5"/>
      <c r="D41" s="176" t="s">
        <v>52</v>
      </c>
      <c r="E41" s="177"/>
      <c r="F41" s="177"/>
      <c r="G41" s="178" t="s">
        <v>53</v>
      </c>
      <c r="H41" s="179" t="s">
        <v>54</v>
      </c>
      <c r="I41" s="180"/>
      <c r="J41" s="181">
        <f>SUM(J32:J39)</f>
        <v>0</v>
      </c>
      <c r="K41" s="18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4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2" customFormat="1" ht="14.4" customHeight="1">
      <c r="B49" s="63"/>
      <c r="D49" s="183" t="s">
        <v>55</v>
      </c>
      <c r="E49" s="184"/>
      <c r="F49" s="184"/>
      <c r="G49" s="183" t="s">
        <v>56</v>
      </c>
      <c r="H49" s="184"/>
      <c r="I49" s="185"/>
      <c r="J49" s="184"/>
      <c r="K49" s="184"/>
      <c r="L49" s="6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2" customFormat="1">
      <c r="A60" s="38"/>
      <c r="B60" s="44"/>
      <c r="C60" s="38"/>
      <c r="D60" s="186" t="s">
        <v>57</v>
      </c>
      <c r="E60" s="187"/>
      <c r="F60" s="188" t="s">
        <v>58</v>
      </c>
      <c r="G60" s="186" t="s">
        <v>57</v>
      </c>
      <c r="H60" s="187"/>
      <c r="I60" s="189"/>
      <c r="J60" s="190" t="s">
        <v>58</v>
      </c>
      <c r="K60" s="187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19"/>
      <c r="L61" s="19"/>
    </row>
    <row r="62">
      <c r="B62" s="19"/>
      <c r="L62" s="19"/>
    </row>
    <row r="63">
      <c r="B63" s="19"/>
      <c r="L63" s="19"/>
    </row>
    <row r="64" s="2" customFormat="1">
      <c r="A64" s="38"/>
      <c r="B64" s="44"/>
      <c r="C64" s="38"/>
      <c r="D64" s="183" t="s">
        <v>59</v>
      </c>
      <c r="E64" s="191"/>
      <c r="F64" s="191"/>
      <c r="G64" s="183" t="s">
        <v>60</v>
      </c>
      <c r="H64" s="191"/>
      <c r="I64" s="192"/>
      <c r="J64" s="191"/>
      <c r="K64" s="191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2" customFormat="1">
      <c r="A75" s="38"/>
      <c r="B75" s="44"/>
      <c r="C75" s="38"/>
      <c r="D75" s="186" t="s">
        <v>57</v>
      </c>
      <c r="E75" s="187"/>
      <c r="F75" s="188" t="s">
        <v>58</v>
      </c>
      <c r="G75" s="186" t="s">
        <v>57</v>
      </c>
      <c r="H75" s="187"/>
      <c r="I75" s="189"/>
      <c r="J75" s="190" t="s">
        <v>58</v>
      </c>
      <c r="K75" s="187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3"/>
      <c r="C76" s="194"/>
      <c r="D76" s="194"/>
      <c r="E76" s="194"/>
      <c r="F76" s="194"/>
      <c r="G76" s="194"/>
      <c r="H76" s="194"/>
      <c r="I76" s="195"/>
      <c r="J76" s="194"/>
      <c r="K76" s="19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hidden="1" s="2" customFormat="1" ht="6.96" customHeight="1">
      <c r="A80" s="38"/>
      <c r="B80" s="196"/>
      <c r="C80" s="197"/>
      <c r="D80" s="197"/>
      <c r="E80" s="197"/>
      <c r="F80" s="197"/>
      <c r="G80" s="197"/>
      <c r="H80" s="197"/>
      <c r="I80" s="198"/>
      <c r="J80" s="197"/>
      <c r="K80" s="197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hidden="1" s="2" customFormat="1" ht="24.96" customHeight="1">
      <c r="A81" s="38"/>
      <c r="B81" s="39"/>
      <c r="C81" s="22" t="s">
        <v>147</v>
      </c>
      <c r="D81" s="40"/>
      <c r="E81" s="40"/>
      <c r="F81" s="40"/>
      <c r="G81" s="40"/>
      <c r="H81" s="40"/>
      <c r="I81" s="154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12" customHeight="1">
      <c r="A83" s="38"/>
      <c r="B83" s="39"/>
      <c r="C83" s="31" t="s">
        <v>16</v>
      </c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23.25" customHeight="1">
      <c r="A84" s="38"/>
      <c r="B84" s="39"/>
      <c r="C84" s="40"/>
      <c r="D84" s="40"/>
      <c r="E84" s="199" t="str">
        <f>E7</f>
        <v>Zvýšení bezpečnosti dopravy III. – přechod Blažkova a Lipová – Na Bídě přejezd tramvají</v>
      </c>
      <c r="F84" s="31"/>
      <c r="G84" s="31"/>
      <c r="H84" s="31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1" customFormat="1" ht="12" customHeight="1">
      <c r="B85" s="20"/>
      <c r="C85" s="31" t="s">
        <v>144</v>
      </c>
      <c r="D85" s="21"/>
      <c r="E85" s="21"/>
      <c r="F85" s="21"/>
      <c r="G85" s="21"/>
      <c r="H85" s="21"/>
      <c r="I85" s="146"/>
      <c r="J85" s="21"/>
      <c r="K85" s="21"/>
      <c r="L85" s="19"/>
    </row>
    <row r="86" hidden="1" s="2" customFormat="1" ht="23.25" customHeight="1">
      <c r="A86" s="38"/>
      <c r="B86" s="39"/>
      <c r="C86" s="40"/>
      <c r="D86" s="40"/>
      <c r="E86" s="199" t="s">
        <v>250</v>
      </c>
      <c r="F86" s="40"/>
      <c r="G86" s="40"/>
      <c r="H86" s="40"/>
      <c r="I86" s="15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1" t="s">
        <v>251</v>
      </c>
      <c r="D87" s="40"/>
      <c r="E87" s="40"/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24.75" customHeight="1">
      <c r="A88" s="38"/>
      <c r="B88" s="39"/>
      <c r="C88" s="40"/>
      <c r="D88" s="40"/>
      <c r="E88" s="76" t="str">
        <f>E11</f>
        <v xml:space="preserve">2020024101.1-1 - Soupis prací pro obnovu zpevněných ploch  a dopravního značení - SSZ LB.20 přechod Blažkova</v>
      </c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4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12" customHeight="1">
      <c r="A90" s="38"/>
      <c r="B90" s="39"/>
      <c r="C90" s="31" t="s">
        <v>22</v>
      </c>
      <c r="D90" s="40"/>
      <c r="E90" s="40"/>
      <c r="F90" s="26" t="str">
        <f>F14</f>
        <v>Liberec</v>
      </c>
      <c r="G90" s="40"/>
      <c r="H90" s="40"/>
      <c r="I90" s="156" t="s">
        <v>24</v>
      </c>
      <c r="J90" s="79" t="str">
        <f>IF(J14="","",J14)</f>
        <v>11. 9. 2020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4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5.65" customHeight="1">
      <c r="A92" s="38"/>
      <c r="B92" s="39"/>
      <c r="C92" s="31" t="s">
        <v>30</v>
      </c>
      <c r="D92" s="40"/>
      <c r="E92" s="40"/>
      <c r="F92" s="26" t="str">
        <f>E17</f>
        <v>Statutární město Liberec</v>
      </c>
      <c r="G92" s="40"/>
      <c r="H92" s="40"/>
      <c r="I92" s="156" t="s">
        <v>36</v>
      </c>
      <c r="J92" s="36" t="str">
        <f>E23</f>
        <v>Swarco Traffic CZ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1" t="s">
        <v>34</v>
      </c>
      <c r="D93" s="40"/>
      <c r="E93" s="40"/>
      <c r="F93" s="26" t="str">
        <f>IF(E20="","",E20)</f>
        <v>Vyplň údaj</v>
      </c>
      <c r="G93" s="40"/>
      <c r="H93" s="40"/>
      <c r="I93" s="156" t="s">
        <v>39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4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29.28" customHeight="1">
      <c r="A95" s="38"/>
      <c r="B95" s="39"/>
      <c r="C95" s="200" t="s">
        <v>148</v>
      </c>
      <c r="D95" s="201"/>
      <c r="E95" s="201"/>
      <c r="F95" s="201"/>
      <c r="G95" s="201"/>
      <c r="H95" s="201"/>
      <c r="I95" s="202"/>
      <c r="J95" s="203" t="s">
        <v>149</v>
      </c>
      <c r="K95" s="201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4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22.8" customHeight="1">
      <c r="A97" s="38"/>
      <c r="B97" s="39"/>
      <c r="C97" s="204" t="s">
        <v>150</v>
      </c>
      <c r="D97" s="40"/>
      <c r="E97" s="40"/>
      <c r="F97" s="40"/>
      <c r="G97" s="40"/>
      <c r="H97" s="40"/>
      <c r="I97" s="154"/>
      <c r="J97" s="110">
        <f>J122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6" t="s">
        <v>151</v>
      </c>
    </row>
    <row r="98" hidden="1" s="9" customFormat="1" ht="24.96" customHeight="1">
      <c r="A98" s="9"/>
      <c r="B98" s="205"/>
      <c r="C98" s="206"/>
      <c r="D98" s="207" t="s">
        <v>254</v>
      </c>
      <c r="E98" s="208"/>
      <c r="F98" s="208"/>
      <c r="G98" s="208"/>
      <c r="H98" s="208"/>
      <c r="I98" s="209"/>
      <c r="J98" s="210">
        <f>J123</f>
        <v>0</v>
      </c>
      <c r="K98" s="206"/>
      <c r="L98" s="21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9" customFormat="1" ht="24.96" customHeight="1">
      <c r="A99" s="9"/>
      <c r="B99" s="205"/>
      <c r="C99" s="206"/>
      <c r="D99" s="207" t="s">
        <v>255</v>
      </c>
      <c r="E99" s="208"/>
      <c r="F99" s="208"/>
      <c r="G99" s="208"/>
      <c r="H99" s="208"/>
      <c r="I99" s="209"/>
      <c r="J99" s="210">
        <f>J134</f>
        <v>0</v>
      </c>
      <c r="K99" s="206"/>
      <c r="L99" s="21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205"/>
      <c r="C100" s="206"/>
      <c r="D100" s="207" t="s">
        <v>256</v>
      </c>
      <c r="E100" s="208"/>
      <c r="F100" s="208"/>
      <c r="G100" s="208"/>
      <c r="H100" s="208"/>
      <c r="I100" s="209"/>
      <c r="J100" s="210">
        <f>J146</f>
        <v>0</v>
      </c>
      <c r="K100" s="206"/>
      <c r="L100" s="21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54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hidden="1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95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hidden="1"/>
    <row r="104" hidden="1"/>
    <row r="105" hidden="1"/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98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2" t="s">
        <v>159</v>
      </c>
      <c r="D107" s="40"/>
      <c r="E107" s="40"/>
      <c r="F107" s="40"/>
      <c r="G107" s="40"/>
      <c r="H107" s="40"/>
      <c r="I107" s="15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5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1" t="s">
        <v>16</v>
      </c>
      <c r="D109" s="40"/>
      <c r="E109" s="40"/>
      <c r="F109" s="40"/>
      <c r="G109" s="40"/>
      <c r="H109" s="40"/>
      <c r="I109" s="15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3.25" customHeight="1">
      <c r="A110" s="38"/>
      <c r="B110" s="39"/>
      <c r="C110" s="40"/>
      <c r="D110" s="40"/>
      <c r="E110" s="199" t="str">
        <f>E7</f>
        <v>Zvýšení bezpečnosti dopravy III. – přechod Blažkova a Lipová – Na Bídě přejezd tramvají</v>
      </c>
      <c r="F110" s="31"/>
      <c r="G110" s="31"/>
      <c r="H110" s="31"/>
      <c r="I110" s="15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0"/>
      <c r="C111" s="31" t="s">
        <v>144</v>
      </c>
      <c r="D111" s="21"/>
      <c r="E111" s="21"/>
      <c r="F111" s="21"/>
      <c r="G111" s="21"/>
      <c r="H111" s="21"/>
      <c r="I111" s="146"/>
      <c r="J111" s="21"/>
      <c r="K111" s="21"/>
      <c r="L111" s="19"/>
    </row>
    <row r="112" s="2" customFormat="1" ht="23.25" customHeight="1">
      <c r="A112" s="38"/>
      <c r="B112" s="39"/>
      <c r="C112" s="40"/>
      <c r="D112" s="40"/>
      <c r="E112" s="199" t="s">
        <v>250</v>
      </c>
      <c r="F112" s="40"/>
      <c r="G112" s="40"/>
      <c r="H112" s="40"/>
      <c r="I112" s="15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1" t="s">
        <v>251</v>
      </c>
      <c r="D113" s="40"/>
      <c r="E113" s="40"/>
      <c r="F113" s="40"/>
      <c r="G113" s="40"/>
      <c r="H113" s="40"/>
      <c r="I113" s="15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75" customHeight="1">
      <c r="A114" s="38"/>
      <c r="B114" s="39"/>
      <c r="C114" s="40"/>
      <c r="D114" s="40"/>
      <c r="E114" s="76" t="str">
        <f>E11</f>
        <v xml:space="preserve">2020024101.1-1 - Soupis prací pro obnovu zpevněných ploch  a dopravního značení - SSZ LB.20 přechod Blažkova</v>
      </c>
      <c r="F114" s="40"/>
      <c r="G114" s="40"/>
      <c r="H114" s="40"/>
      <c r="I114" s="15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1" t="s">
        <v>22</v>
      </c>
      <c r="D116" s="40"/>
      <c r="E116" s="40"/>
      <c r="F116" s="26" t="str">
        <f>F14</f>
        <v>Liberec</v>
      </c>
      <c r="G116" s="40"/>
      <c r="H116" s="40"/>
      <c r="I116" s="156" t="s">
        <v>24</v>
      </c>
      <c r="J116" s="79" t="str">
        <f>IF(J14="","",J14)</f>
        <v>11. 9. 2020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1" t="s">
        <v>30</v>
      </c>
      <c r="D118" s="40"/>
      <c r="E118" s="40"/>
      <c r="F118" s="26" t="str">
        <f>E17</f>
        <v>Statutární město Liberec</v>
      </c>
      <c r="G118" s="40"/>
      <c r="H118" s="40"/>
      <c r="I118" s="156" t="s">
        <v>36</v>
      </c>
      <c r="J118" s="36" t="str">
        <f>E23</f>
        <v>Swarco Traffic CZ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1" t="s">
        <v>34</v>
      </c>
      <c r="D119" s="40"/>
      <c r="E119" s="40"/>
      <c r="F119" s="26" t="str">
        <f>IF(E20="","",E20)</f>
        <v>Vyplň údaj</v>
      </c>
      <c r="G119" s="40"/>
      <c r="H119" s="40"/>
      <c r="I119" s="156" t="s">
        <v>39</v>
      </c>
      <c r="J119" s="36" t="str">
        <f>E26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15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18"/>
      <c r="B121" s="219"/>
      <c r="C121" s="220" t="s">
        <v>160</v>
      </c>
      <c r="D121" s="221" t="s">
        <v>67</v>
      </c>
      <c r="E121" s="221" t="s">
        <v>63</v>
      </c>
      <c r="F121" s="221" t="s">
        <v>64</v>
      </c>
      <c r="G121" s="221" t="s">
        <v>161</v>
      </c>
      <c r="H121" s="221" t="s">
        <v>162</v>
      </c>
      <c r="I121" s="222" t="s">
        <v>163</v>
      </c>
      <c r="J121" s="221" t="s">
        <v>149</v>
      </c>
      <c r="K121" s="223" t="s">
        <v>164</v>
      </c>
      <c r="L121" s="224"/>
      <c r="M121" s="100" t="s">
        <v>1</v>
      </c>
      <c r="N121" s="101" t="s">
        <v>46</v>
      </c>
      <c r="O121" s="101" t="s">
        <v>165</v>
      </c>
      <c r="P121" s="101" t="s">
        <v>166</v>
      </c>
      <c r="Q121" s="101" t="s">
        <v>167</v>
      </c>
      <c r="R121" s="101" t="s">
        <v>168</v>
      </c>
      <c r="S121" s="101" t="s">
        <v>169</v>
      </c>
      <c r="T121" s="102" t="s">
        <v>170</v>
      </c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</row>
    <row r="122" s="2" customFormat="1" ht="22.8" customHeight="1">
      <c r="A122" s="38"/>
      <c r="B122" s="39"/>
      <c r="C122" s="107" t="s">
        <v>171</v>
      </c>
      <c r="D122" s="40"/>
      <c r="E122" s="40"/>
      <c r="F122" s="40"/>
      <c r="G122" s="40"/>
      <c r="H122" s="40"/>
      <c r="I122" s="154"/>
      <c r="J122" s="225">
        <f>BK122</f>
        <v>0</v>
      </c>
      <c r="K122" s="40"/>
      <c r="L122" s="44"/>
      <c r="M122" s="103"/>
      <c r="N122" s="226"/>
      <c r="O122" s="104"/>
      <c r="P122" s="227">
        <f>P123+P134+P146</f>
        <v>0</v>
      </c>
      <c r="Q122" s="104"/>
      <c r="R122" s="227">
        <f>R123+R134+R146</f>
        <v>0</v>
      </c>
      <c r="S122" s="104"/>
      <c r="T122" s="228">
        <f>T123+T134+T146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6" t="s">
        <v>81</v>
      </c>
      <c r="AU122" s="16" t="s">
        <v>151</v>
      </c>
      <c r="BK122" s="229">
        <f>BK123+BK134+BK146</f>
        <v>0</v>
      </c>
    </row>
    <row r="123" s="12" customFormat="1" ht="25.92" customHeight="1">
      <c r="A123" s="12"/>
      <c r="B123" s="230"/>
      <c r="C123" s="231"/>
      <c r="D123" s="232" t="s">
        <v>81</v>
      </c>
      <c r="E123" s="233" t="s">
        <v>90</v>
      </c>
      <c r="F123" s="233" t="s">
        <v>257</v>
      </c>
      <c r="G123" s="231"/>
      <c r="H123" s="231"/>
      <c r="I123" s="234"/>
      <c r="J123" s="235">
        <f>BK123</f>
        <v>0</v>
      </c>
      <c r="K123" s="231"/>
      <c r="L123" s="236"/>
      <c r="M123" s="237"/>
      <c r="N123" s="238"/>
      <c r="O123" s="238"/>
      <c r="P123" s="239">
        <f>SUM(P124:P133)</f>
        <v>0</v>
      </c>
      <c r="Q123" s="238"/>
      <c r="R123" s="239">
        <f>SUM(R124:R133)</f>
        <v>0</v>
      </c>
      <c r="S123" s="238"/>
      <c r="T123" s="240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41" t="s">
        <v>90</v>
      </c>
      <c r="AT123" s="242" t="s">
        <v>81</v>
      </c>
      <c r="AU123" s="242" t="s">
        <v>82</v>
      </c>
      <c r="AY123" s="241" t="s">
        <v>175</v>
      </c>
      <c r="BK123" s="243">
        <f>SUM(BK124:BK133)</f>
        <v>0</v>
      </c>
    </row>
    <row r="124" s="2" customFormat="1" ht="66.75" customHeight="1">
      <c r="A124" s="38"/>
      <c r="B124" s="39"/>
      <c r="C124" s="246" t="s">
        <v>90</v>
      </c>
      <c r="D124" s="246" t="s">
        <v>178</v>
      </c>
      <c r="E124" s="247" t="s">
        <v>258</v>
      </c>
      <c r="F124" s="248" t="s">
        <v>259</v>
      </c>
      <c r="G124" s="249" t="s">
        <v>260</v>
      </c>
      <c r="H124" s="250">
        <v>2.1000000000000001</v>
      </c>
      <c r="I124" s="251"/>
      <c r="J124" s="252">
        <f>ROUND(I124*H124,2)</f>
        <v>0</v>
      </c>
      <c r="K124" s="248" t="s">
        <v>261</v>
      </c>
      <c r="L124" s="44"/>
      <c r="M124" s="253" t="s">
        <v>1</v>
      </c>
      <c r="N124" s="254" t="s">
        <v>47</v>
      </c>
      <c r="O124" s="91"/>
      <c r="P124" s="255">
        <f>O124*H124</f>
        <v>0</v>
      </c>
      <c r="Q124" s="255">
        <v>0</v>
      </c>
      <c r="R124" s="255">
        <f>Q124*H124</f>
        <v>0</v>
      </c>
      <c r="S124" s="255">
        <v>0</v>
      </c>
      <c r="T124" s="25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57" t="s">
        <v>183</v>
      </c>
      <c r="AT124" s="257" t="s">
        <v>178</v>
      </c>
      <c r="AU124" s="257" t="s">
        <v>90</v>
      </c>
      <c r="AY124" s="16" t="s">
        <v>175</v>
      </c>
      <c r="BE124" s="258">
        <f>IF(N124="základní",J124,0)</f>
        <v>0</v>
      </c>
      <c r="BF124" s="258">
        <f>IF(N124="snížená",J124,0)</f>
        <v>0</v>
      </c>
      <c r="BG124" s="258">
        <f>IF(N124="zákl. přenesená",J124,0)</f>
        <v>0</v>
      </c>
      <c r="BH124" s="258">
        <f>IF(N124="sníž. přenesená",J124,0)</f>
        <v>0</v>
      </c>
      <c r="BI124" s="258">
        <f>IF(N124="nulová",J124,0)</f>
        <v>0</v>
      </c>
      <c r="BJ124" s="16" t="s">
        <v>90</v>
      </c>
      <c r="BK124" s="258">
        <f>ROUND(I124*H124,2)</f>
        <v>0</v>
      </c>
      <c r="BL124" s="16" t="s">
        <v>183</v>
      </c>
      <c r="BM124" s="257" t="s">
        <v>92</v>
      </c>
    </row>
    <row r="125" s="2" customFormat="1" ht="55.5" customHeight="1">
      <c r="A125" s="38"/>
      <c r="B125" s="39"/>
      <c r="C125" s="246" t="s">
        <v>92</v>
      </c>
      <c r="D125" s="246" t="s">
        <v>178</v>
      </c>
      <c r="E125" s="247" t="s">
        <v>262</v>
      </c>
      <c r="F125" s="248" t="s">
        <v>263</v>
      </c>
      <c r="G125" s="249" t="s">
        <v>260</v>
      </c>
      <c r="H125" s="250">
        <v>2.3999999999999999</v>
      </c>
      <c r="I125" s="251"/>
      <c r="J125" s="252">
        <f>ROUND(I125*H125,2)</f>
        <v>0</v>
      </c>
      <c r="K125" s="248" t="s">
        <v>261</v>
      </c>
      <c r="L125" s="44"/>
      <c r="M125" s="253" t="s">
        <v>1</v>
      </c>
      <c r="N125" s="254" t="s">
        <v>47</v>
      </c>
      <c r="O125" s="91"/>
      <c r="P125" s="255">
        <f>O125*H125</f>
        <v>0</v>
      </c>
      <c r="Q125" s="255">
        <v>0</v>
      </c>
      <c r="R125" s="255">
        <f>Q125*H125</f>
        <v>0</v>
      </c>
      <c r="S125" s="255">
        <v>0</v>
      </c>
      <c r="T125" s="25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7" t="s">
        <v>183</v>
      </c>
      <c r="AT125" s="257" t="s">
        <v>178</v>
      </c>
      <c r="AU125" s="257" t="s">
        <v>90</v>
      </c>
      <c r="AY125" s="16" t="s">
        <v>175</v>
      </c>
      <c r="BE125" s="258">
        <f>IF(N125="základní",J125,0)</f>
        <v>0</v>
      </c>
      <c r="BF125" s="258">
        <f>IF(N125="snížená",J125,0)</f>
        <v>0</v>
      </c>
      <c r="BG125" s="258">
        <f>IF(N125="zákl. přenesená",J125,0)</f>
        <v>0</v>
      </c>
      <c r="BH125" s="258">
        <f>IF(N125="sníž. přenesená",J125,0)</f>
        <v>0</v>
      </c>
      <c r="BI125" s="258">
        <f>IF(N125="nulová",J125,0)</f>
        <v>0</v>
      </c>
      <c r="BJ125" s="16" t="s">
        <v>90</v>
      </c>
      <c r="BK125" s="258">
        <f>ROUND(I125*H125,2)</f>
        <v>0</v>
      </c>
      <c r="BL125" s="16" t="s">
        <v>183</v>
      </c>
      <c r="BM125" s="257" t="s">
        <v>183</v>
      </c>
    </row>
    <row r="126" s="2" customFormat="1" ht="66.75" customHeight="1">
      <c r="A126" s="38"/>
      <c r="B126" s="39"/>
      <c r="C126" s="246" t="s">
        <v>186</v>
      </c>
      <c r="D126" s="246" t="s">
        <v>178</v>
      </c>
      <c r="E126" s="247" t="s">
        <v>264</v>
      </c>
      <c r="F126" s="248" t="s">
        <v>265</v>
      </c>
      <c r="G126" s="249" t="s">
        <v>260</v>
      </c>
      <c r="H126" s="250">
        <v>11.800000000000001</v>
      </c>
      <c r="I126" s="251"/>
      <c r="J126" s="252">
        <f>ROUND(I126*H126,2)</f>
        <v>0</v>
      </c>
      <c r="K126" s="248" t="s">
        <v>261</v>
      </c>
      <c r="L126" s="44"/>
      <c r="M126" s="253" t="s">
        <v>1</v>
      </c>
      <c r="N126" s="254" t="s">
        <v>47</v>
      </c>
      <c r="O126" s="91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57" t="s">
        <v>183</v>
      </c>
      <c r="AT126" s="257" t="s">
        <v>178</v>
      </c>
      <c r="AU126" s="257" t="s">
        <v>90</v>
      </c>
      <c r="AY126" s="16" t="s">
        <v>175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6" t="s">
        <v>90</v>
      </c>
      <c r="BK126" s="258">
        <f>ROUND(I126*H126,2)</f>
        <v>0</v>
      </c>
      <c r="BL126" s="16" t="s">
        <v>183</v>
      </c>
      <c r="BM126" s="257" t="s">
        <v>189</v>
      </c>
    </row>
    <row r="127" s="2" customFormat="1" ht="44.25" customHeight="1">
      <c r="A127" s="38"/>
      <c r="B127" s="39"/>
      <c r="C127" s="246" t="s">
        <v>183</v>
      </c>
      <c r="D127" s="246" t="s">
        <v>178</v>
      </c>
      <c r="E127" s="247" t="s">
        <v>266</v>
      </c>
      <c r="F127" s="248" t="s">
        <v>267</v>
      </c>
      <c r="G127" s="249" t="s">
        <v>268</v>
      </c>
      <c r="H127" s="250">
        <v>12</v>
      </c>
      <c r="I127" s="251"/>
      <c r="J127" s="252">
        <f>ROUND(I127*H127,2)</f>
        <v>0</v>
      </c>
      <c r="K127" s="248" t="s">
        <v>261</v>
      </c>
      <c r="L127" s="44"/>
      <c r="M127" s="253" t="s">
        <v>1</v>
      </c>
      <c r="N127" s="254" t="s">
        <v>47</v>
      </c>
      <c r="O127" s="91"/>
      <c r="P127" s="255">
        <f>O127*H127</f>
        <v>0</v>
      </c>
      <c r="Q127" s="255">
        <v>0</v>
      </c>
      <c r="R127" s="255">
        <f>Q127*H127</f>
        <v>0</v>
      </c>
      <c r="S127" s="255">
        <v>0</v>
      </c>
      <c r="T127" s="25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57" t="s">
        <v>183</v>
      </c>
      <c r="AT127" s="257" t="s">
        <v>178</v>
      </c>
      <c r="AU127" s="257" t="s">
        <v>90</v>
      </c>
      <c r="AY127" s="16" t="s">
        <v>175</v>
      </c>
      <c r="BE127" s="258">
        <f>IF(N127="základní",J127,0)</f>
        <v>0</v>
      </c>
      <c r="BF127" s="258">
        <f>IF(N127="snížená",J127,0)</f>
        <v>0</v>
      </c>
      <c r="BG127" s="258">
        <f>IF(N127="zákl. přenesená",J127,0)</f>
        <v>0</v>
      </c>
      <c r="BH127" s="258">
        <f>IF(N127="sníž. přenesená",J127,0)</f>
        <v>0</v>
      </c>
      <c r="BI127" s="258">
        <f>IF(N127="nulová",J127,0)</f>
        <v>0</v>
      </c>
      <c r="BJ127" s="16" t="s">
        <v>90</v>
      </c>
      <c r="BK127" s="258">
        <f>ROUND(I127*H127,2)</f>
        <v>0</v>
      </c>
      <c r="BL127" s="16" t="s">
        <v>183</v>
      </c>
      <c r="BM127" s="257" t="s">
        <v>192</v>
      </c>
    </row>
    <row r="128" s="2" customFormat="1" ht="33" customHeight="1">
      <c r="A128" s="38"/>
      <c r="B128" s="39"/>
      <c r="C128" s="246" t="s">
        <v>174</v>
      </c>
      <c r="D128" s="246" t="s">
        <v>178</v>
      </c>
      <c r="E128" s="247" t="s">
        <v>269</v>
      </c>
      <c r="F128" s="248" t="s">
        <v>270</v>
      </c>
      <c r="G128" s="249" t="s">
        <v>268</v>
      </c>
      <c r="H128" s="250">
        <v>20</v>
      </c>
      <c r="I128" s="251"/>
      <c r="J128" s="252">
        <f>ROUND(I128*H128,2)</f>
        <v>0</v>
      </c>
      <c r="K128" s="248" t="s">
        <v>261</v>
      </c>
      <c r="L128" s="44"/>
      <c r="M128" s="253" t="s">
        <v>1</v>
      </c>
      <c r="N128" s="254" t="s">
        <v>47</v>
      </c>
      <c r="O128" s="91"/>
      <c r="P128" s="255">
        <f>O128*H128</f>
        <v>0</v>
      </c>
      <c r="Q128" s="255">
        <v>0</v>
      </c>
      <c r="R128" s="255">
        <f>Q128*H128</f>
        <v>0</v>
      </c>
      <c r="S128" s="255">
        <v>0</v>
      </c>
      <c r="T128" s="25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7" t="s">
        <v>183</v>
      </c>
      <c r="AT128" s="257" t="s">
        <v>178</v>
      </c>
      <c r="AU128" s="257" t="s">
        <v>90</v>
      </c>
      <c r="AY128" s="16" t="s">
        <v>175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6" t="s">
        <v>90</v>
      </c>
      <c r="BK128" s="258">
        <f>ROUND(I128*H128,2)</f>
        <v>0</v>
      </c>
      <c r="BL128" s="16" t="s">
        <v>183</v>
      </c>
      <c r="BM128" s="257" t="s">
        <v>199</v>
      </c>
    </row>
    <row r="129" s="2" customFormat="1" ht="55.5" customHeight="1">
      <c r="A129" s="38"/>
      <c r="B129" s="39"/>
      <c r="C129" s="246" t="s">
        <v>189</v>
      </c>
      <c r="D129" s="246" t="s">
        <v>178</v>
      </c>
      <c r="E129" s="247" t="s">
        <v>271</v>
      </c>
      <c r="F129" s="248" t="s">
        <v>272</v>
      </c>
      <c r="G129" s="249" t="s">
        <v>260</v>
      </c>
      <c r="H129" s="250">
        <v>2.1000000000000001</v>
      </c>
      <c r="I129" s="251"/>
      <c r="J129" s="252">
        <f>ROUND(I129*H129,2)</f>
        <v>0</v>
      </c>
      <c r="K129" s="248" t="s">
        <v>261</v>
      </c>
      <c r="L129" s="44"/>
      <c r="M129" s="253" t="s">
        <v>1</v>
      </c>
      <c r="N129" s="254" t="s">
        <v>47</v>
      </c>
      <c r="O129" s="91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7" t="s">
        <v>183</v>
      </c>
      <c r="AT129" s="257" t="s">
        <v>178</v>
      </c>
      <c r="AU129" s="257" t="s">
        <v>90</v>
      </c>
      <c r="AY129" s="16" t="s">
        <v>175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6" t="s">
        <v>90</v>
      </c>
      <c r="BK129" s="258">
        <f>ROUND(I129*H129,2)</f>
        <v>0</v>
      </c>
      <c r="BL129" s="16" t="s">
        <v>183</v>
      </c>
      <c r="BM129" s="257" t="s">
        <v>204</v>
      </c>
    </row>
    <row r="130" s="2" customFormat="1" ht="44.25" customHeight="1">
      <c r="A130" s="38"/>
      <c r="B130" s="39"/>
      <c r="C130" s="246" t="s">
        <v>202</v>
      </c>
      <c r="D130" s="246" t="s">
        <v>178</v>
      </c>
      <c r="E130" s="247" t="s">
        <v>273</v>
      </c>
      <c r="F130" s="248" t="s">
        <v>274</v>
      </c>
      <c r="G130" s="249" t="s">
        <v>275</v>
      </c>
      <c r="H130" s="250">
        <v>54</v>
      </c>
      <c r="I130" s="251"/>
      <c r="J130" s="252">
        <f>ROUND(I130*H130,2)</f>
        <v>0</v>
      </c>
      <c r="K130" s="248" t="s">
        <v>261</v>
      </c>
      <c r="L130" s="44"/>
      <c r="M130" s="253" t="s">
        <v>1</v>
      </c>
      <c r="N130" s="254" t="s">
        <v>47</v>
      </c>
      <c r="O130" s="91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7" t="s">
        <v>183</v>
      </c>
      <c r="AT130" s="257" t="s">
        <v>178</v>
      </c>
      <c r="AU130" s="257" t="s">
        <v>90</v>
      </c>
      <c r="AY130" s="16" t="s">
        <v>175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6" t="s">
        <v>90</v>
      </c>
      <c r="BK130" s="258">
        <f>ROUND(I130*H130,2)</f>
        <v>0</v>
      </c>
      <c r="BL130" s="16" t="s">
        <v>183</v>
      </c>
      <c r="BM130" s="257" t="s">
        <v>209</v>
      </c>
    </row>
    <row r="131" s="2" customFormat="1" ht="33" customHeight="1">
      <c r="A131" s="38"/>
      <c r="B131" s="39"/>
      <c r="C131" s="246" t="s">
        <v>192</v>
      </c>
      <c r="D131" s="246" t="s">
        <v>178</v>
      </c>
      <c r="E131" s="247" t="s">
        <v>276</v>
      </c>
      <c r="F131" s="248" t="s">
        <v>277</v>
      </c>
      <c r="G131" s="249" t="s">
        <v>275</v>
      </c>
      <c r="H131" s="250">
        <v>23</v>
      </c>
      <c r="I131" s="251"/>
      <c r="J131" s="252">
        <f>ROUND(I131*H131,2)</f>
        <v>0</v>
      </c>
      <c r="K131" s="248" t="s">
        <v>261</v>
      </c>
      <c r="L131" s="44"/>
      <c r="M131" s="253" t="s">
        <v>1</v>
      </c>
      <c r="N131" s="254" t="s">
        <v>47</v>
      </c>
      <c r="O131" s="91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7" t="s">
        <v>183</v>
      </c>
      <c r="AT131" s="257" t="s">
        <v>178</v>
      </c>
      <c r="AU131" s="257" t="s">
        <v>90</v>
      </c>
      <c r="AY131" s="16" t="s">
        <v>175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6" t="s">
        <v>90</v>
      </c>
      <c r="BK131" s="258">
        <f>ROUND(I131*H131,2)</f>
        <v>0</v>
      </c>
      <c r="BL131" s="16" t="s">
        <v>183</v>
      </c>
      <c r="BM131" s="257" t="s">
        <v>213</v>
      </c>
    </row>
    <row r="132" s="2" customFormat="1" ht="44.25" customHeight="1">
      <c r="A132" s="38"/>
      <c r="B132" s="39"/>
      <c r="C132" s="246" t="s">
        <v>210</v>
      </c>
      <c r="D132" s="246" t="s">
        <v>178</v>
      </c>
      <c r="E132" s="247" t="s">
        <v>278</v>
      </c>
      <c r="F132" s="248" t="s">
        <v>279</v>
      </c>
      <c r="G132" s="249" t="s">
        <v>260</v>
      </c>
      <c r="H132" s="250">
        <v>2.2999999999999998</v>
      </c>
      <c r="I132" s="251"/>
      <c r="J132" s="252">
        <f>ROUND(I132*H132,2)</f>
        <v>0</v>
      </c>
      <c r="K132" s="248" t="s">
        <v>261</v>
      </c>
      <c r="L132" s="44"/>
      <c r="M132" s="253" t="s">
        <v>1</v>
      </c>
      <c r="N132" s="254" t="s">
        <v>47</v>
      </c>
      <c r="O132" s="91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7" t="s">
        <v>183</v>
      </c>
      <c r="AT132" s="257" t="s">
        <v>178</v>
      </c>
      <c r="AU132" s="257" t="s">
        <v>90</v>
      </c>
      <c r="AY132" s="16" t="s">
        <v>175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90</v>
      </c>
      <c r="BK132" s="258">
        <f>ROUND(I132*H132,2)</f>
        <v>0</v>
      </c>
      <c r="BL132" s="16" t="s">
        <v>183</v>
      </c>
      <c r="BM132" s="257" t="s">
        <v>216</v>
      </c>
    </row>
    <row r="133" s="2" customFormat="1" ht="44.25" customHeight="1">
      <c r="A133" s="38"/>
      <c r="B133" s="39"/>
      <c r="C133" s="246" t="s">
        <v>199</v>
      </c>
      <c r="D133" s="246" t="s">
        <v>178</v>
      </c>
      <c r="E133" s="247" t="s">
        <v>280</v>
      </c>
      <c r="F133" s="248" t="s">
        <v>281</v>
      </c>
      <c r="G133" s="249" t="s">
        <v>275</v>
      </c>
      <c r="H133" s="250">
        <v>23</v>
      </c>
      <c r="I133" s="251"/>
      <c r="J133" s="252">
        <f>ROUND(I133*H133,2)</f>
        <v>0</v>
      </c>
      <c r="K133" s="248" t="s">
        <v>261</v>
      </c>
      <c r="L133" s="44"/>
      <c r="M133" s="253" t="s">
        <v>1</v>
      </c>
      <c r="N133" s="254" t="s">
        <v>47</v>
      </c>
      <c r="O133" s="91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7" t="s">
        <v>183</v>
      </c>
      <c r="AT133" s="257" t="s">
        <v>178</v>
      </c>
      <c r="AU133" s="257" t="s">
        <v>90</v>
      </c>
      <c r="AY133" s="16" t="s">
        <v>175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6" t="s">
        <v>90</v>
      </c>
      <c r="BK133" s="258">
        <f>ROUND(I133*H133,2)</f>
        <v>0</v>
      </c>
      <c r="BL133" s="16" t="s">
        <v>183</v>
      </c>
      <c r="BM133" s="257" t="s">
        <v>222</v>
      </c>
    </row>
    <row r="134" s="12" customFormat="1" ht="25.92" customHeight="1">
      <c r="A134" s="12"/>
      <c r="B134" s="230"/>
      <c r="C134" s="231"/>
      <c r="D134" s="232" t="s">
        <v>81</v>
      </c>
      <c r="E134" s="233" t="s">
        <v>174</v>
      </c>
      <c r="F134" s="233" t="s">
        <v>282</v>
      </c>
      <c r="G134" s="231"/>
      <c r="H134" s="231"/>
      <c r="I134" s="234"/>
      <c r="J134" s="235">
        <f>BK134</f>
        <v>0</v>
      </c>
      <c r="K134" s="231"/>
      <c r="L134" s="236"/>
      <c r="M134" s="237"/>
      <c r="N134" s="238"/>
      <c r="O134" s="238"/>
      <c r="P134" s="239">
        <f>SUM(P135:P145)</f>
        <v>0</v>
      </c>
      <c r="Q134" s="238"/>
      <c r="R134" s="239">
        <f>SUM(R135:R145)</f>
        <v>0</v>
      </c>
      <c r="S134" s="238"/>
      <c r="T134" s="240">
        <f>SUM(T135:T145)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1" t="s">
        <v>90</v>
      </c>
      <c r="AT134" s="242" t="s">
        <v>81</v>
      </c>
      <c r="AU134" s="242" t="s">
        <v>82</v>
      </c>
      <c r="AY134" s="241" t="s">
        <v>175</v>
      </c>
      <c r="BK134" s="243">
        <f>SUM(BK135:BK145)</f>
        <v>0</v>
      </c>
    </row>
    <row r="135" s="2" customFormat="1" ht="44.25" customHeight="1">
      <c r="A135" s="38"/>
      <c r="B135" s="39"/>
      <c r="C135" s="246" t="s">
        <v>219</v>
      </c>
      <c r="D135" s="246" t="s">
        <v>178</v>
      </c>
      <c r="E135" s="247" t="s">
        <v>283</v>
      </c>
      <c r="F135" s="248" t="s">
        <v>284</v>
      </c>
      <c r="G135" s="249" t="s">
        <v>260</v>
      </c>
      <c r="H135" s="250">
        <v>1.3</v>
      </c>
      <c r="I135" s="251"/>
      <c r="J135" s="252">
        <f>ROUND(I135*H135,2)</f>
        <v>0</v>
      </c>
      <c r="K135" s="248" t="s">
        <v>261</v>
      </c>
      <c r="L135" s="44"/>
      <c r="M135" s="253" t="s">
        <v>1</v>
      </c>
      <c r="N135" s="254" t="s">
        <v>47</v>
      </c>
      <c r="O135" s="91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7" t="s">
        <v>183</v>
      </c>
      <c r="AT135" s="257" t="s">
        <v>178</v>
      </c>
      <c r="AU135" s="257" t="s">
        <v>90</v>
      </c>
      <c r="AY135" s="16" t="s">
        <v>175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90</v>
      </c>
      <c r="BK135" s="258">
        <f>ROUND(I135*H135,2)</f>
        <v>0</v>
      </c>
      <c r="BL135" s="16" t="s">
        <v>183</v>
      </c>
      <c r="BM135" s="257" t="s">
        <v>225</v>
      </c>
    </row>
    <row r="136" s="2" customFormat="1" ht="33" customHeight="1">
      <c r="A136" s="38"/>
      <c r="B136" s="39"/>
      <c r="C136" s="246" t="s">
        <v>204</v>
      </c>
      <c r="D136" s="246" t="s">
        <v>178</v>
      </c>
      <c r="E136" s="247" t="s">
        <v>285</v>
      </c>
      <c r="F136" s="248" t="s">
        <v>286</v>
      </c>
      <c r="G136" s="249" t="s">
        <v>260</v>
      </c>
      <c r="H136" s="250">
        <v>1.2</v>
      </c>
      <c r="I136" s="251"/>
      <c r="J136" s="252">
        <f>ROUND(I136*H136,2)</f>
        <v>0</v>
      </c>
      <c r="K136" s="248" t="s">
        <v>261</v>
      </c>
      <c r="L136" s="44"/>
      <c r="M136" s="253" t="s">
        <v>1</v>
      </c>
      <c r="N136" s="254" t="s">
        <v>47</v>
      </c>
      <c r="O136" s="91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7" t="s">
        <v>183</v>
      </c>
      <c r="AT136" s="257" t="s">
        <v>178</v>
      </c>
      <c r="AU136" s="257" t="s">
        <v>90</v>
      </c>
      <c r="AY136" s="16" t="s">
        <v>175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90</v>
      </c>
      <c r="BK136" s="258">
        <f>ROUND(I136*H136,2)</f>
        <v>0</v>
      </c>
      <c r="BL136" s="16" t="s">
        <v>183</v>
      </c>
      <c r="BM136" s="257" t="s">
        <v>230</v>
      </c>
    </row>
    <row r="137" s="2" customFormat="1" ht="55.5" customHeight="1">
      <c r="A137" s="38"/>
      <c r="B137" s="39"/>
      <c r="C137" s="246" t="s">
        <v>228</v>
      </c>
      <c r="D137" s="246" t="s">
        <v>178</v>
      </c>
      <c r="E137" s="247" t="s">
        <v>287</v>
      </c>
      <c r="F137" s="248" t="s">
        <v>288</v>
      </c>
      <c r="G137" s="249" t="s">
        <v>260</v>
      </c>
      <c r="H137" s="250">
        <v>8.3000000000000007</v>
      </c>
      <c r="I137" s="251"/>
      <c r="J137" s="252">
        <f>ROUND(I137*H137,2)</f>
        <v>0</v>
      </c>
      <c r="K137" s="248" t="s">
        <v>261</v>
      </c>
      <c r="L137" s="44"/>
      <c r="M137" s="253" t="s">
        <v>1</v>
      </c>
      <c r="N137" s="254" t="s">
        <v>47</v>
      </c>
      <c r="O137" s="91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7" t="s">
        <v>183</v>
      </c>
      <c r="AT137" s="257" t="s">
        <v>178</v>
      </c>
      <c r="AU137" s="257" t="s">
        <v>90</v>
      </c>
      <c r="AY137" s="16" t="s">
        <v>175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90</v>
      </c>
      <c r="BK137" s="258">
        <f>ROUND(I137*H137,2)</f>
        <v>0</v>
      </c>
      <c r="BL137" s="16" t="s">
        <v>183</v>
      </c>
      <c r="BM137" s="257" t="s">
        <v>240</v>
      </c>
    </row>
    <row r="138" s="2" customFormat="1" ht="33" customHeight="1">
      <c r="A138" s="38"/>
      <c r="B138" s="39"/>
      <c r="C138" s="246" t="s">
        <v>209</v>
      </c>
      <c r="D138" s="246" t="s">
        <v>178</v>
      </c>
      <c r="E138" s="247" t="s">
        <v>289</v>
      </c>
      <c r="F138" s="248" t="s">
        <v>290</v>
      </c>
      <c r="G138" s="249" t="s">
        <v>275</v>
      </c>
      <c r="H138" s="250">
        <v>19</v>
      </c>
      <c r="I138" s="251"/>
      <c r="J138" s="252">
        <f>ROUND(I138*H138,2)</f>
        <v>0</v>
      </c>
      <c r="K138" s="248" t="s">
        <v>261</v>
      </c>
      <c r="L138" s="44"/>
      <c r="M138" s="253" t="s">
        <v>1</v>
      </c>
      <c r="N138" s="254" t="s">
        <v>47</v>
      </c>
      <c r="O138" s="91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7" t="s">
        <v>183</v>
      </c>
      <c r="AT138" s="257" t="s">
        <v>178</v>
      </c>
      <c r="AU138" s="257" t="s">
        <v>90</v>
      </c>
      <c r="AY138" s="16" t="s">
        <v>175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90</v>
      </c>
      <c r="BK138" s="258">
        <f>ROUND(I138*H138,2)</f>
        <v>0</v>
      </c>
      <c r="BL138" s="16" t="s">
        <v>183</v>
      </c>
      <c r="BM138" s="257" t="s">
        <v>248</v>
      </c>
    </row>
    <row r="139" s="2" customFormat="1" ht="33" customHeight="1">
      <c r="A139" s="38"/>
      <c r="B139" s="39"/>
      <c r="C139" s="246" t="s">
        <v>8</v>
      </c>
      <c r="D139" s="246" t="s">
        <v>178</v>
      </c>
      <c r="E139" s="247" t="s">
        <v>291</v>
      </c>
      <c r="F139" s="248" t="s">
        <v>292</v>
      </c>
      <c r="G139" s="249" t="s">
        <v>260</v>
      </c>
      <c r="H139" s="250">
        <v>0.80000000000000004</v>
      </c>
      <c r="I139" s="251"/>
      <c r="J139" s="252">
        <f>ROUND(I139*H139,2)</f>
        <v>0</v>
      </c>
      <c r="K139" s="248" t="s">
        <v>261</v>
      </c>
      <c r="L139" s="44"/>
      <c r="M139" s="253" t="s">
        <v>1</v>
      </c>
      <c r="N139" s="254" t="s">
        <v>47</v>
      </c>
      <c r="O139" s="91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7" t="s">
        <v>183</v>
      </c>
      <c r="AT139" s="257" t="s">
        <v>178</v>
      </c>
      <c r="AU139" s="257" t="s">
        <v>90</v>
      </c>
      <c r="AY139" s="16" t="s">
        <v>175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90</v>
      </c>
      <c r="BK139" s="258">
        <f>ROUND(I139*H139,2)</f>
        <v>0</v>
      </c>
      <c r="BL139" s="16" t="s">
        <v>183</v>
      </c>
      <c r="BM139" s="257" t="s">
        <v>249</v>
      </c>
    </row>
    <row r="140" s="2" customFormat="1" ht="33" customHeight="1">
      <c r="A140" s="38"/>
      <c r="B140" s="39"/>
      <c r="C140" s="246" t="s">
        <v>213</v>
      </c>
      <c r="D140" s="246" t="s">
        <v>178</v>
      </c>
      <c r="E140" s="247" t="s">
        <v>293</v>
      </c>
      <c r="F140" s="248" t="s">
        <v>294</v>
      </c>
      <c r="G140" s="249" t="s">
        <v>260</v>
      </c>
      <c r="H140" s="250">
        <v>1.3</v>
      </c>
      <c r="I140" s="251"/>
      <c r="J140" s="252">
        <f>ROUND(I140*H140,2)</f>
        <v>0</v>
      </c>
      <c r="K140" s="248" t="s">
        <v>261</v>
      </c>
      <c r="L140" s="44"/>
      <c r="M140" s="253" t="s">
        <v>1</v>
      </c>
      <c r="N140" s="254" t="s">
        <v>47</v>
      </c>
      <c r="O140" s="91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7" t="s">
        <v>183</v>
      </c>
      <c r="AT140" s="257" t="s">
        <v>178</v>
      </c>
      <c r="AU140" s="257" t="s">
        <v>90</v>
      </c>
      <c r="AY140" s="16" t="s">
        <v>175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90</v>
      </c>
      <c r="BK140" s="258">
        <f>ROUND(I140*H140,2)</f>
        <v>0</v>
      </c>
      <c r="BL140" s="16" t="s">
        <v>183</v>
      </c>
      <c r="BM140" s="257" t="s">
        <v>295</v>
      </c>
    </row>
    <row r="141" s="2" customFormat="1" ht="66.75" customHeight="1">
      <c r="A141" s="38"/>
      <c r="B141" s="39"/>
      <c r="C141" s="246" t="s">
        <v>296</v>
      </c>
      <c r="D141" s="246" t="s">
        <v>178</v>
      </c>
      <c r="E141" s="247" t="s">
        <v>297</v>
      </c>
      <c r="F141" s="248" t="s">
        <v>298</v>
      </c>
      <c r="G141" s="249" t="s">
        <v>275</v>
      </c>
      <c r="H141" s="250">
        <v>37.200000000000003</v>
      </c>
      <c r="I141" s="251"/>
      <c r="J141" s="252">
        <f>ROUND(I141*H141,2)</f>
        <v>0</v>
      </c>
      <c r="K141" s="248" t="s">
        <v>261</v>
      </c>
      <c r="L141" s="44"/>
      <c r="M141" s="253" t="s">
        <v>1</v>
      </c>
      <c r="N141" s="254" t="s">
        <v>47</v>
      </c>
      <c r="O141" s="91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7" t="s">
        <v>183</v>
      </c>
      <c r="AT141" s="257" t="s">
        <v>178</v>
      </c>
      <c r="AU141" s="257" t="s">
        <v>90</v>
      </c>
      <c r="AY141" s="16" t="s">
        <v>175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90</v>
      </c>
      <c r="BK141" s="258">
        <f>ROUND(I141*H141,2)</f>
        <v>0</v>
      </c>
      <c r="BL141" s="16" t="s">
        <v>183</v>
      </c>
      <c r="BM141" s="257" t="s">
        <v>299</v>
      </c>
    </row>
    <row r="142" s="2" customFormat="1" ht="66.75" customHeight="1">
      <c r="A142" s="38"/>
      <c r="B142" s="39"/>
      <c r="C142" s="246" t="s">
        <v>216</v>
      </c>
      <c r="D142" s="246" t="s">
        <v>178</v>
      </c>
      <c r="E142" s="247" t="s">
        <v>300</v>
      </c>
      <c r="F142" s="248" t="s">
        <v>301</v>
      </c>
      <c r="G142" s="249" t="s">
        <v>275</v>
      </c>
      <c r="H142" s="250">
        <v>3</v>
      </c>
      <c r="I142" s="251"/>
      <c r="J142" s="252">
        <f>ROUND(I142*H142,2)</f>
        <v>0</v>
      </c>
      <c r="K142" s="248" t="s">
        <v>261</v>
      </c>
      <c r="L142" s="44"/>
      <c r="M142" s="253" t="s">
        <v>1</v>
      </c>
      <c r="N142" s="254" t="s">
        <v>47</v>
      </c>
      <c r="O142" s="91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7" t="s">
        <v>183</v>
      </c>
      <c r="AT142" s="257" t="s">
        <v>178</v>
      </c>
      <c r="AU142" s="257" t="s">
        <v>90</v>
      </c>
      <c r="AY142" s="16" t="s">
        <v>175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90</v>
      </c>
      <c r="BK142" s="258">
        <f>ROUND(I142*H142,2)</f>
        <v>0</v>
      </c>
      <c r="BL142" s="16" t="s">
        <v>183</v>
      </c>
      <c r="BM142" s="257" t="s">
        <v>302</v>
      </c>
    </row>
    <row r="143" s="2" customFormat="1" ht="55.5" customHeight="1">
      <c r="A143" s="38"/>
      <c r="B143" s="39"/>
      <c r="C143" s="246" t="s">
        <v>303</v>
      </c>
      <c r="D143" s="246" t="s">
        <v>178</v>
      </c>
      <c r="E143" s="247" t="s">
        <v>304</v>
      </c>
      <c r="F143" s="248" t="s">
        <v>305</v>
      </c>
      <c r="G143" s="249" t="s">
        <v>275</v>
      </c>
      <c r="H143" s="250">
        <v>148.80000000000001</v>
      </c>
      <c r="I143" s="251"/>
      <c r="J143" s="252">
        <f>ROUND(I143*H143,2)</f>
        <v>0</v>
      </c>
      <c r="K143" s="248" t="s">
        <v>261</v>
      </c>
      <c r="L143" s="44"/>
      <c r="M143" s="253" t="s">
        <v>1</v>
      </c>
      <c r="N143" s="254" t="s">
        <v>47</v>
      </c>
      <c r="O143" s="91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7" t="s">
        <v>183</v>
      </c>
      <c r="AT143" s="257" t="s">
        <v>178</v>
      </c>
      <c r="AU143" s="257" t="s">
        <v>90</v>
      </c>
      <c r="AY143" s="16" t="s">
        <v>175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90</v>
      </c>
      <c r="BK143" s="258">
        <f>ROUND(I143*H143,2)</f>
        <v>0</v>
      </c>
      <c r="BL143" s="16" t="s">
        <v>183</v>
      </c>
      <c r="BM143" s="257" t="s">
        <v>306</v>
      </c>
    </row>
    <row r="144" s="2" customFormat="1" ht="55.5" customHeight="1">
      <c r="A144" s="38"/>
      <c r="B144" s="39"/>
      <c r="C144" s="246" t="s">
        <v>222</v>
      </c>
      <c r="D144" s="246" t="s">
        <v>178</v>
      </c>
      <c r="E144" s="247" t="s">
        <v>307</v>
      </c>
      <c r="F144" s="248" t="s">
        <v>308</v>
      </c>
      <c r="G144" s="249" t="s">
        <v>275</v>
      </c>
      <c r="H144" s="250">
        <v>12</v>
      </c>
      <c r="I144" s="251"/>
      <c r="J144" s="252">
        <f>ROUND(I144*H144,2)</f>
        <v>0</v>
      </c>
      <c r="K144" s="248" t="s">
        <v>261</v>
      </c>
      <c r="L144" s="44"/>
      <c r="M144" s="253" t="s">
        <v>1</v>
      </c>
      <c r="N144" s="254" t="s">
        <v>47</v>
      </c>
      <c r="O144" s="91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7" t="s">
        <v>183</v>
      </c>
      <c r="AT144" s="257" t="s">
        <v>178</v>
      </c>
      <c r="AU144" s="257" t="s">
        <v>90</v>
      </c>
      <c r="AY144" s="16" t="s">
        <v>175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90</v>
      </c>
      <c r="BK144" s="258">
        <f>ROUND(I144*H144,2)</f>
        <v>0</v>
      </c>
      <c r="BL144" s="16" t="s">
        <v>183</v>
      </c>
      <c r="BM144" s="257" t="s">
        <v>309</v>
      </c>
    </row>
    <row r="145" s="2" customFormat="1" ht="55.5" customHeight="1">
      <c r="A145" s="38"/>
      <c r="B145" s="39"/>
      <c r="C145" s="246" t="s">
        <v>7</v>
      </c>
      <c r="D145" s="246" t="s">
        <v>178</v>
      </c>
      <c r="E145" s="247" t="s">
        <v>310</v>
      </c>
      <c r="F145" s="248" t="s">
        <v>311</v>
      </c>
      <c r="G145" s="249" t="s">
        <v>268</v>
      </c>
      <c r="H145" s="250">
        <v>61</v>
      </c>
      <c r="I145" s="251"/>
      <c r="J145" s="252">
        <f>ROUND(I145*H145,2)</f>
        <v>0</v>
      </c>
      <c r="K145" s="248" t="s">
        <v>261</v>
      </c>
      <c r="L145" s="44"/>
      <c r="M145" s="253" t="s">
        <v>1</v>
      </c>
      <c r="N145" s="254" t="s">
        <v>47</v>
      </c>
      <c r="O145" s="91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7" t="s">
        <v>183</v>
      </c>
      <c r="AT145" s="257" t="s">
        <v>178</v>
      </c>
      <c r="AU145" s="257" t="s">
        <v>90</v>
      </c>
      <c r="AY145" s="16" t="s">
        <v>175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90</v>
      </c>
      <c r="BK145" s="258">
        <f>ROUND(I145*H145,2)</f>
        <v>0</v>
      </c>
      <c r="BL145" s="16" t="s">
        <v>183</v>
      </c>
      <c r="BM145" s="257" t="s">
        <v>312</v>
      </c>
    </row>
    <row r="146" s="12" customFormat="1" ht="25.92" customHeight="1">
      <c r="A146" s="12"/>
      <c r="B146" s="230"/>
      <c r="C146" s="231"/>
      <c r="D146" s="232" t="s">
        <v>81</v>
      </c>
      <c r="E146" s="233" t="s">
        <v>210</v>
      </c>
      <c r="F146" s="233" t="s">
        <v>313</v>
      </c>
      <c r="G146" s="231"/>
      <c r="H146" s="231"/>
      <c r="I146" s="234"/>
      <c r="J146" s="235">
        <f>BK146</f>
        <v>0</v>
      </c>
      <c r="K146" s="231"/>
      <c r="L146" s="236"/>
      <c r="M146" s="237"/>
      <c r="N146" s="238"/>
      <c r="O146" s="238"/>
      <c r="P146" s="239">
        <f>SUM(P147:P155)</f>
        <v>0</v>
      </c>
      <c r="Q146" s="238"/>
      <c r="R146" s="239">
        <f>SUM(R147:R155)</f>
        <v>0</v>
      </c>
      <c r="S146" s="238"/>
      <c r="T146" s="240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1" t="s">
        <v>90</v>
      </c>
      <c r="AT146" s="242" t="s">
        <v>81</v>
      </c>
      <c r="AU146" s="242" t="s">
        <v>82</v>
      </c>
      <c r="AY146" s="241" t="s">
        <v>175</v>
      </c>
      <c r="BK146" s="243">
        <f>SUM(BK147:BK155)</f>
        <v>0</v>
      </c>
    </row>
    <row r="147" s="2" customFormat="1" ht="55.5" customHeight="1">
      <c r="A147" s="38"/>
      <c r="B147" s="39"/>
      <c r="C147" s="246" t="s">
        <v>225</v>
      </c>
      <c r="D147" s="246" t="s">
        <v>178</v>
      </c>
      <c r="E147" s="247" t="s">
        <v>314</v>
      </c>
      <c r="F147" s="248" t="s">
        <v>315</v>
      </c>
      <c r="G147" s="249" t="s">
        <v>316</v>
      </c>
      <c r="H147" s="250">
        <v>2</v>
      </c>
      <c r="I147" s="251"/>
      <c r="J147" s="252">
        <f>ROUND(I147*H147,2)</f>
        <v>0</v>
      </c>
      <c r="K147" s="248" t="s">
        <v>261</v>
      </c>
      <c r="L147" s="44"/>
      <c r="M147" s="253" t="s">
        <v>1</v>
      </c>
      <c r="N147" s="254" t="s">
        <v>47</v>
      </c>
      <c r="O147" s="91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7" t="s">
        <v>183</v>
      </c>
      <c r="AT147" s="257" t="s">
        <v>178</v>
      </c>
      <c r="AU147" s="257" t="s">
        <v>90</v>
      </c>
      <c r="AY147" s="16" t="s">
        <v>175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90</v>
      </c>
      <c r="BK147" s="258">
        <f>ROUND(I147*H147,2)</f>
        <v>0</v>
      </c>
      <c r="BL147" s="16" t="s">
        <v>183</v>
      </c>
      <c r="BM147" s="257" t="s">
        <v>317</v>
      </c>
    </row>
    <row r="148" s="2" customFormat="1" ht="55.5" customHeight="1">
      <c r="A148" s="38"/>
      <c r="B148" s="39"/>
      <c r="C148" s="246" t="s">
        <v>318</v>
      </c>
      <c r="D148" s="246" t="s">
        <v>178</v>
      </c>
      <c r="E148" s="247" t="s">
        <v>319</v>
      </c>
      <c r="F148" s="248" t="s">
        <v>320</v>
      </c>
      <c r="G148" s="249" t="s">
        <v>316</v>
      </c>
      <c r="H148" s="250">
        <v>2</v>
      </c>
      <c r="I148" s="251"/>
      <c r="J148" s="252">
        <f>ROUND(I148*H148,2)</f>
        <v>0</v>
      </c>
      <c r="K148" s="248" t="s">
        <v>261</v>
      </c>
      <c r="L148" s="44"/>
      <c r="M148" s="253" t="s">
        <v>1</v>
      </c>
      <c r="N148" s="254" t="s">
        <v>47</v>
      </c>
      <c r="O148" s="91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7" t="s">
        <v>183</v>
      </c>
      <c r="AT148" s="257" t="s">
        <v>178</v>
      </c>
      <c r="AU148" s="257" t="s">
        <v>90</v>
      </c>
      <c r="AY148" s="16" t="s">
        <v>175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90</v>
      </c>
      <c r="BK148" s="258">
        <f>ROUND(I148*H148,2)</f>
        <v>0</v>
      </c>
      <c r="BL148" s="16" t="s">
        <v>183</v>
      </c>
      <c r="BM148" s="257" t="s">
        <v>321</v>
      </c>
    </row>
    <row r="149" s="2" customFormat="1" ht="33" customHeight="1">
      <c r="A149" s="38"/>
      <c r="B149" s="39"/>
      <c r="C149" s="246" t="s">
        <v>230</v>
      </c>
      <c r="D149" s="246" t="s">
        <v>178</v>
      </c>
      <c r="E149" s="247" t="s">
        <v>322</v>
      </c>
      <c r="F149" s="248" t="s">
        <v>323</v>
      </c>
      <c r="G149" s="249" t="s">
        <v>275</v>
      </c>
      <c r="H149" s="250">
        <v>16.199999999999999</v>
      </c>
      <c r="I149" s="251"/>
      <c r="J149" s="252">
        <f>ROUND(I149*H149,2)</f>
        <v>0</v>
      </c>
      <c r="K149" s="248" t="s">
        <v>261</v>
      </c>
      <c r="L149" s="44"/>
      <c r="M149" s="253" t="s">
        <v>1</v>
      </c>
      <c r="N149" s="254" t="s">
        <v>47</v>
      </c>
      <c r="O149" s="91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7" t="s">
        <v>183</v>
      </c>
      <c r="AT149" s="257" t="s">
        <v>178</v>
      </c>
      <c r="AU149" s="257" t="s">
        <v>90</v>
      </c>
      <c r="AY149" s="16" t="s">
        <v>175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90</v>
      </c>
      <c r="BK149" s="258">
        <f>ROUND(I149*H149,2)</f>
        <v>0</v>
      </c>
      <c r="BL149" s="16" t="s">
        <v>183</v>
      </c>
      <c r="BM149" s="257" t="s">
        <v>324</v>
      </c>
    </row>
    <row r="150" s="2" customFormat="1" ht="33" customHeight="1">
      <c r="A150" s="38"/>
      <c r="B150" s="39"/>
      <c r="C150" s="246" t="s">
        <v>325</v>
      </c>
      <c r="D150" s="246" t="s">
        <v>178</v>
      </c>
      <c r="E150" s="247" t="s">
        <v>326</v>
      </c>
      <c r="F150" s="248" t="s">
        <v>327</v>
      </c>
      <c r="G150" s="249" t="s">
        <v>328</v>
      </c>
      <c r="H150" s="250">
        <v>4.5999999999999996</v>
      </c>
      <c r="I150" s="251"/>
      <c r="J150" s="252">
        <f>ROUND(I150*H150,2)</f>
        <v>0</v>
      </c>
      <c r="K150" s="248" t="s">
        <v>261</v>
      </c>
      <c r="L150" s="44"/>
      <c r="M150" s="253" t="s">
        <v>1</v>
      </c>
      <c r="N150" s="254" t="s">
        <v>47</v>
      </c>
      <c r="O150" s="91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7" t="s">
        <v>183</v>
      </c>
      <c r="AT150" s="257" t="s">
        <v>178</v>
      </c>
      <c r="AU150" s="257" t="s">
        <v>90</v>
      </c>
      <c r="AY150" s="16" t="s">
        <v>175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90</v>
      </c>
      <c r="BK150" s="258">
        <f>ROUND(I150*H150,2)</f>
        <v>0</v>
      </c>
      <c r="BL150" s="16" t="s">
        <v>183</v>
      </c>
      <c r="BM150" s="257" t="s">
        <v>329</v>
      </c>
    </row>
    <row r="151" s="2" customFormat="1" ht="44.25" customHeight="1">
      <c r="A151" s="38"/>
      <c r="B151" s="39"/>
      <c r="C151" s="246" t="s">
        <v>240</v>
      </c>
      <c r="D151" s="246" t="s">
        <v>178</v>
      </c>
      <c r="E151" s="247" t="s">
        <v>330</v>
      </c>
      <c r="F151" s="248" t="s">
        <v>331</v>
      </c>
      <c r="G151" s="249" t="s">
        <v>275</v>
      </c>
      <c r="H151" s="250">
        <v>14</v>
      </c>
      <c r="I151" s="251"/>
      <c r="J151" s="252">
        <f>ROUND(I151*H151,2)</f>
        <v>0</v>
      </c>
      <c r="K151" s="248" t="s">
        <v>261</v>
      </c>
      <c r="L151" s="44"/>
      <c r="M151" s="253" t="s">
        <v>1</v>
      </c>
      <c r="N151" s="254" t="s">
        <v>47</v>
      </c>
      <c r="O151" s="91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7" t="s">
        <v>183</v>
      </c>
      <c r="AT151" s="257" t="s">
        <v>178</v>
      </c>
      <c r="AU151" s="257" t="s">
        <v>90</v>
      </c>
      <c r="AY151" s="16" t="s">
        <v>175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90</v>
      </c>
      <c r="BK151" s="258">
        <f>ROUND(I151*H151,2)</f>
        <v>0</v>
      </c>
      <c r="BL151" s="16" t="s">
        <v>183</v>
      </c>
      <c r="BM151" s="257" t="s">
        <v>332</v>
      </c>
    </row>
    <row r="152" s="2" customFormat="1" ht="44.25" customHeight="1">
      <c r="A152" s="38"/>
      <c r="B152" s="39"/>
      <c r="C152" s="246" t="s">
        <v>333</v>
      </c>
      <c r="D152" s="246" t="s">
        <v>178</v>
      </c>
      <c r="E152" s="247" t="s">
        <v>334</v>
      </c>
      <c r="F152" s="248" t="s">
        <v>335</v>
      </c>
      <c r="G152" s="249" t="s">
        <v>275</v>
      </c>
      <c r="H152" s="250">
        <v>2</v>
      </c>
      <c r="I152" s="251"/>
      <c r="J152" s="252">
        <f>ROUND(I152*H152,2)</f>
        <v>0</v>
      </c>
      <c r="K152" s="248" t="s">
        <v>261</v>
      </c>
      <c r="L152" s="44"/>
      <c r="M152" s="253" t="s">
        <v>1</v>
      </c>
      <c r="N152" s="254" t="s">
        <v>47</v>
      </c>
      <c r="O152" s="91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7" t="s">
        <v>183</v>
      </c>
      <c r="AT152" s="257" t="s">
        <v>178</v>
      </c>
      <c r="AU152" s="257" t="s">
        <v>90</v>
      </c>
      <c r="AY152" s="16" t="s">
        <v>175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90</v>
      </c>
      <c r="BK152" s="258">
        <f>ROUND(I152*H152,2)</f>
        <v>0</v>
      </c>
      <c r="BL152" s="16" t="s">
        <v>183</v>
      </c>
      <c r="BM152" s="257" t="s">
        <v>336</v>
      </c>
    </row>
    <row r="153" s="2" customFormat="1" ht="33" customHeight="1">
      <c r="A153" s="38"/>
      <c r="B153" s="39"/>
      <c r="C153" s="246" t="s">
        <v>248</v>
      </c>
      <c r="D153" s="246" t="s">
        <v>178</v>
      </c>
      <c r="E153" s="247" t="s">
        <v>337</v>
      </c>
      <c r="F153" s="248" t="s">
        <v>338</v>
      </c>
      <c r="G153" s="249" t="s">
        <v>268</v>
      </c>
      <c r="H153" s="250">
        <v>12.6</v>
      </c>
      <c r="I153" s="251"/>
      <c r="J153" s="252">
        <f>ROUND(I153*H153,2)</f>
        <v>0</v>
      </c>
      <c r="K153" s="248" t="s">
        <v>261</v>
      </c>
      <c r="L153" s="44"/>
      <c r="M153" s="253" t="s">
        <v>1</v>
      </c>
      <c r="N153" s="254" t="s">
        <v>47</v>
      </c>
      <c r="O153" s="91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7" t="s">
        <v>183</v>
      </c>
      <c r="AT153" s="257" t="s">
        <v>178</v>
      </c>
      <c r="AU153" s="257" t="s">
        <v>90</v>
      </c>
      <c r="AY153" s="16" t="s">
        <v>175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90</v>
      </c>
      <c r="BK153" s="258">
        <f>ROUND(I153*H153,2)</f>
        <v>0</v>
      </c>
      <c r="BL153" s="16" t="s">
        <v>183</v>
      </c>
      <c r="BM153" s="257" t="s">
        <v>339</v>
      </c>
    </row>
    <row r="154" s="2" customFormat="1" ht="33" customHeight="1">
      <c r="A154" s="38"/>
      <c r="B154" s="39"/>
      <c r="C154" s="246" t="s">
        <v>340</v>
      </c>
      <c r="D154" s="246" t="s">
        <v>178</v>
      </c>
      <c r="E154" s="247" t="s">
        <v>341</v>
      </c>
      <c r="F154" s="248" t="s">
        <v>342</v>
      </c>
      <c r="G154" s="249" t="s">
        <v>268</v>
      </c>
      <c r="H154" s="250">
        <v>21</v>
      </c>
      <c r="I154" s="251"/>
      <c r="J154" s="252">
        <f>ROUND(I154*H154,2)</f>
        <v>0</v>
      </c>
      <c r="K154" s="248" t="s">
        <v>261</v>
      </c>
      <c r="L154" s="44"/>
      <c r="M154" s="253" t="s">
        <v>1</v>
      </c>
      <c r="N154" s="254" t="s">
        <v>47</v>
      </c>
      <c r="O154" s="91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57" t="s">
        <v>183</v>
      </c>
      <c r="AT154" s="257" t="s">
        <v>178</v>
      </c>
      <c r="AU154" s="257" t="s">
        <v>90</v>
      </c>
      <c r="AY154" s="16" t="s">
        <v>175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90</v>
      </c>
      <c r="BK154" s="258">
        <f>ROUND(I154*H154,2)</f>
        <v>0</v>
      </c>
      <c r="BL154" s="16" t="s">
        <v>183</v>
      </c>
      <c r="BM154" s="257" t="s">
        <v>343</v>
      </c>
    </row>
    <row r="155" s="2" customFormat="1" ht="44.25" customHeight="1">
      <c r="A155" s="38"/>
      <c r="B155" s="39"/>
      <c r="C155" s="246" t="s">
        <v>249</v>
      </c>
      <c r="D155" s="246" t="s">
        <v>178</v>
      </c>
      <c r="E155" s="247" t="s">
        <v>344</v>
      </c>
      <c r="F155" s="248" t="s">
        <v>345</v>
      </c>
      <c r="G155" s="249" t="s">
        <v>268</v>
      </c>
      <c r="H155" s="250">
        <v>32.5</v>
      </c>
      <c r="I155" s="251"/>
      <c r="J155" s="252">
        <f>ROUND(I155*H155,2)</f>
        <v>0</v>
      </c>
      <c r="K155" s="248" t="s">
        <v>261</v>
      </c>
      <c r="L155" s="44"/>
      <c r="M155" s="267" t="s">
        <v>1</v>
      </c>
      <c r="N155" s="268" t="s">
        <v>47</v>
      </c>
      <c r="O155" s="265"/>
      <c r="P155" s="269">
        <f>O155*H155</f>
        <v>0</v>
      </c>
      <c r="Q155" s="269">
        <v>0</v>
      </c>
      <c r="R155" s="269">
        <f>Q155*H155</f>
        <v>0</v>
      </c>
      <c r="S155" s="269">
        <v>0</v>
      </c>
      <c r="T155" s="27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7" t="s">
        <v>183</v>
      </c>
      <c r="AT155" s="257" t="s">
        <v>178</v>
      </c>
      <c r="AU155" s="257" t="s">
        <v>90</v>
      </c>
      <c r="AY155" s="16" t="s">
        <v>175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90</v>
      </c>
      <c r="BK155" s="258">
        <f>ROUND(I155*H155,2)</f>
        <v>0</v>
      </c>
      <c r="BL155" s="16" t="s">
        <v>183</v>
      </c>
      <c r="BM155" s="257" t="s">
        <v>346</v>
      </c>
    </row>
    <row r="156" s="2" customFormat="1" ht="6.96" customHeight="1">
      <c r="A156" s="38"/>
      <c r="B156" s="66"/>
      <c r="C156" s="67"/>
      <c r="D156" s="67"/>
      <c r="E156" s="67"/>
      <c r="F156" s="67"/>
      <c r="G156" s="67"/>
      <c r="H156" s="67"/>
      <c r="I156" s="195"/>
      <c r="J156" s="67"/>
      <c r="K156" s="67"/>
      <c r="L156" s="44"/>
      <c r="M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</sheetData>
  <sheetProtection sheet="1" autoFilter="0" formatColumns="0" formatRows="0" objects="1" scenarios="1" spinCount="100000" saltValue="0U+AYjKvqcS60K3yTP+NkGpVVOXFCNvwxXUc/r+Lj70B2szhCGsMra6xmlGFWtmXjJ744pIsCbxA8HFHuf6YTQ==" hashValue="VAwYJe32MOdXpthX5JMZDeKtNkPJVQ2StfvA7mjt/KOFhCeQVy5gFSCm3RbPkJQsTSCQN351AVKAbV5Qu/6ZJg==" algorithmName="SHA-512" password="C43E"/>
  <autoFilter ref="C121:K155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92</v>
      </c>
    </row>
    <row r="4" s="1" customFormat="1" ht="24.96" customHeight="1">
      <c r="B4" s="19"/>
      <c r="D4" s="150" t="s">
        <v>143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23.25" customHeight="1">
      <c r="B7" s="19"/>
      <c r="E7" s="153" t="str">
        <f>'Rekapitulace stavby'!K6</f>
        <v>Zvýšení bezpečnosti dopravy III. – přechod Blažkova a Lipová – Na Bídě přejezd tramvají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144</v>
      </c>
      <c r="I8" s="146"/>
      <c r="L8" s="19"/>
    </row>
    <row r="9" s="2" customFormat="1" ht="23.25" customHeight="1">
      <c r="A9" s="38"/>
      <c r="B9" s="44"/>
      <c r="C9" s="38"/>
      <c r="D9" s="38"/>
      <c r="E9" s="153" t="s">
        <v>250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251</v>
      </c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24.75" customHeight="1">
      <c r="A11" s="38"/>
      <c r="B11" s="44"/>
      <c r="C11" s="38"/>
      <c r="D11" s="38"/>
      <c r="E11" s="155" t="s">
        <v>347</v>
      </c>
      <c r="F11" s="38"/>
      <c r="G11" s="38"/>
      <c r="H11" s="38"/>
      <c r="I11" s="154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4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99</v>
      </c>
      <c r="G13" s="38"/>
      <c r="H13" s="38"/>
      <c r="I13" s="156" t="s">
        <v>20</v>
      </c>
      <c r="J13" s="141" t="s">
        <v>21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22</v>
      </c>
      <c r="E14" s="38"/>
      <c r="F14" s="141" t="s">
        <v>23</v>
      </c>
      <c r="G14" s="38"/>
      <c r="H14" s="38"/>
      <c r="I14" s="156" t="s">
        <v>24</v>
      </c>
      <c r="J14" s="157" t="str">
        <f>'Rekapitulace stavby'!AN8</f>
        <v>11. 9. 2020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158" t="s">
        <v>26</v>
      </c>
      <c r="E15" s="38"/>
      <c r="F15" s="159" t="s">
        <v>253</v>
      </c>
      <c r="G15" s="38"/>
      <c r="H15" s="38"/>
      <c r="I15" s="160" t="s">
        <v>28</v>
      </c>
      <c r="J15" s="159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30</v>
      </c>
      <c r="E16" s="38"/>
      <c r="F16" s="38"/>
      <c r="G16" s="38"/>
      <c r="H16" s="38"/>
      <c r="I16" s="156" t="s">
        <v>31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32</v>
      </c>
      <c r="F17" s="38"/>
      <c r="G17" s="38"/>
      <c r="H17" s="38"/>
      <c r="I17" s="156" t="s">
        <v>33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4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34</v>
      </c>
      <c r="E19" s="38"/>
      <c r="F19" s="38"/>
      <c r="G19" s="38"/>
      <c r="H19" s="38"/>
      <c r="I19" s="156" t="s">
        <v>31</v>
      </c>
      <c r="J19" s="32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2" t="str">
        <f>'Rekapitulace stavby'!E14</f>
        <v>Vyplň údaj</v>
      </c>
      <c r="F20" s="141"/>
      <c r="G20" s="141"/>
      <c r="H20" s="141"/>
      <c r="I20" s="156" t="s">
        <v>33</v>
      </c>
      <c r="J20" s="32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4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36</v>
      </c>
      <c r="E22" s="38"/>
      <c r="F22" s="38"/>
      <c r="G22" s="38"/>
      <c r="H22" s="38"/>
      <c r="I22" s="156" t="s">
        <v>31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37</v>
      </c>
      <c r="F23" s="38"/>
      <c r="G23" s="38"/>
      <c r="H23" s="38"/>
      <c r="I23" s="156" t="s">
        <v>33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4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39</v>
      </c>
      <c r="E25" s="38"/>
      <c r="F25" s="38"/>
      <c r="G25" s="38"/>
      <c r="H25" s="38"/>
      <c r="I25" s="156" t="s">
        <v>31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6" t="s">
        <v>33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4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41</v>
      </c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61"/>
      <c r="B29" s="162"/>
      <c r="C29" s="161"/>
      <c r="D29" s="161"/>
      <c r="E29" s="163" t="s">
        <v>1</v>
      </c>
      <c r="F29" s="163"/>
      <c r="G29" s="163"/>
      <c r="H29" s="163"/>
      <c r="I29" s="164"/>
      <c r="J29" s="161"/>
      <c r="K29" s="161"/>
      <c r="L29" s="165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4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6"/>
      <c r="E31" s="166"/>
      <c r="F31" s="166"/>
      <c r="G31" s="166"/>
      <c r="H31" s="166"/>
      <c r="I31" s="167"/>
      <c r="J31" s="166"/>
      <c r="K31" s="166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8" t="s">
        <v>42</v>
      </c>
      <c r="E32" s="38"/>
      <c r="F32" s="38"/>
      <c r="G32" s="38"/>
      <c r="H32" s="38"/>
      <c r="I32" s="154"/>
      <c r="J32" s="169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6"/>
      <c r="E33" s="166"/>
      <c r="F33" s="166"/>
      <c r="G33" s="166"/>
      <c r="H33" s="166"/>
      <c r="I33" s="167"/>
      <c r="J33" s="166"/>
      <c r="K33" s="166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70" t="s">
        <v>44</v>
      </c>
      <c r="G34" s="38"/>
      <c r="H34" s="38"/>
      <c r="I34" s="171" t="s">
        <v>43</v>
      </c>
      <c r="J34" s="170" t="s">
        <v>45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2" t="s">
        <v>46</v>
      </c>
      <c r="E35" s="152" t="s">
        <v>47</v>
      </c>
      <c r="F35" s="173">
        <f>ROUND((SUM(BE120:BE134)),  2)</f>
        <v>0</v>
      </c>
      <c r="G35" s="38"/>
      <c r="H35" s="38"/>
      <c r="I35" s="174">
        <v>0.20999999999999999</v>
      </c>
      <c r="J35" s="173">
        <f>ROUND(((SUM(BE120:BE134))*I35),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48</v>
      </c>
      <c r="F36" s="173">
        <f>ROUND((SUM(BF120:BF134)),  2)</f>
        <v>0</v>
      </c>
      <c r="G36" s="38"/>
      <c r="H36" s="38"/>
      <c r="I36" s="174">
        <v>0.14999999999999999</v>
      </c>
      <c r="J36" s="173">
        <f>ROUND(((SUM(BF120:BF134))*I36),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49</v>
      </c>
      <c r="F37" s="173">
        <f>ROUND((SUM(BG120:BG134)),  2)</f>
        <v>0</v>
      </c>
      <c r="G37" s="38"/>
      <c r="H37" s="38"/>
      <c r="I37" s="174">
        <v>0.20999999999999999</v>
      </c>
      <c r="J37" s="17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50</v>
      </c>
      <c r="F38" s="173">
        <f>ROUND((SUM(BH120:BH134)),  2)</f>
        <v>0</v>
      </c>
      <c r="G38" s="38"/>
      <c r="H38" s="38"/>
      <c r="I38" s="174">
        <v>0.14999999999999999</v>
      </c>
      <c r="J38" s="17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51</v>
      </c>
      <c r="F39" s="173">
        <f>ROUND((SUM(BI120:BI134)),  2)</f>
        <v>0</v>
      </c>
      <c r="G39" s="38"/>
      <c r="H39" s="38"/>
      <c r="I39" s="174">
        <v>0</v>
      </c>
      <c r="J39" s="17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5"/>
      <c r="D41" s="176" t="s">
        <v>52</v>
      </c>
      <c r="E41" s="177"/>
      <c r="F41" s="177"/>
      <c r="G41" s="178" t="s">
        <v>53</v>
      </c>
      <c r="H41" s="179" t="s">
        <v>54</v>
      </c>
      <c r="I41" s="180"/>
      <c r="J41" s="181">
        <f>SUM(J32:J39)</f>
        <v>0</v>
      </c>
      <c r="K41" s="18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4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2" customFormat="1" ht="14.4" customHeight="1">
      <c r="B49" s="63"/>
      <c r="D49" s="183" t="s">
        <v>55</v>
      </c>
      <c r="E49" s="184"/>
      <c r="F49" s="184"/>
      <c r="G49" s="183" t="s">
        <v>56</v>
      </c>
      <c r="H49" s="184"/>
      <c r="I49" s="185"/>
      <c r="J49" s="184"/>
      <c r="K49" s="184"/>
      <c r="L49" s="6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2" customFormat="1">
      <c r="A60" s="38"/>
      <c r="B60" s="44"/>
      <c r="C60" s="38"/>
      <c r="D60" s="186" t="s">
        <v>57</v>
      </c>
      <c r="E60" s="187"/>
      <c r="F60" s="188" t="s">
        <v>58</v>
      </c>
      <c r="G60" s="186" t="s">
        <v>57</v>
      </c>
      <c r="H60" s="187"/>
      <c r="I60" s="189"/>
      <c r="J60" s="190" t="s">
        <v>58</v>
      </c>
      <c r="K60" s="187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19"/>
      <c r="L61" s="19"/>
    </row>
    <row r="62">
      <c r="B62" s="19"/>
      <c r="L62" s="19"/>
    </row>
    <row r="63">
      <c r="B63" s="19"/>
      <c r="L63" s="19"/>
    </row>
    <row r="64" s="2" customFormat="1">
      <c r="A64" s="38"/>
      <c r="B64" s="44"/>
      <c r="C64" s="38"/>
      <c r="D64" s="183" t="s">
        <v>59</v>
      </c>
      <c r="E64" s="191"/>
      <c r="F64" s="191"/>
      <c r="G64" s="183" t="s">
        <v>60</v>
      </c>
      <c r="H64" s="191"/>
      <c r="I64" s="192"/>
      <c r="J64" s="191"/>
      <c r="K64" s="191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2" customFormat="1">
      <c r="A75" s="38"/>
      <c r="B75" s="44"/>
      <c r="C75" s="38"/>
      <c r="D75" s="186" t="s">
        <v>57</v>
      </c>
      <c r="E75" s="187"/>
      <c r="F75" s="188" t="s">
        <v>58</v>
      </c>
      <c r="G75" s="186" t="s">
        <v>57</v>
      </c>
      <c r="H75" s="187"/>
      <c r="I75" s="189"/>
      <c r="J75" s="190" t="s">
        <v>58</v>
      </c>
      <c r="K75" s="187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3"/>
      <c r="C76" s="194"/>
      <c r="D76" s="194"/>
      <c r="E76" s="194"/>
      <c r="F76" s="194"/>
      <c r="G76" s="194"/>
      <c r="H76" s="194"/>
      <c r="I76" s="195"/>
      <c r="J76" s="194"/>
      <c r="K76" s="19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hidden="1" s="2" customFormat="1" ht="6.96" customHeight="1">
      <c r="A80" s="38"/>
      <c r="B80" s="196"/>
      <c r="C80" s="197"/>
      <c r="D80" s="197"/>
      <c r="E80" s="197"/>
      <c r="F80" s="197"/>
      <c r="G80" s="197"/>
      <c r="H80" s="197"/>
      <c r="I80" s="198"/>
      <c r="J80" s="197"/>
      <c r="K80" s="197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hidden="1" s="2" customFormat="1" ht="24.96" customHeight="1">
      <c r="A81" s="38"/>
      <c r="B81" s="39"/>
      <c r="C81" s="22" t="s">
        <v>147</v>
      </c>
      <c r="D81" s="40"/>
      <c r="E81" s="40"/>
      <c r="F81" s="40"/>
      <c r="G81" s="40"/>
      <c r="H81" s="40"/>
      <c r="I81" s="154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12" customHeight="1">
      <c r="A83" s="38"/>
      <c r="B83" s="39"/>
      <c r="C83" s="31" t="s">
        <v>16</v>
      </c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23.25" customHeight="1">
      <c r="A84" s="38"/>
      <c r="B84" s="39"/>
      <c r="C84" s="40"/>
      <c r="D84" s="40"/>
      <c r="E84" s="199" t="str">
        <f>E7</f>
        <v>Zvýšení bezpečnosti dopravy III. – přechod Blažkova a Lipová – Na Bídě přejezd tramvají</v>
      </c>
      <c r="F84" s="31"/>
      <c r="G84" s="31"/>
      <c r="H84" s="31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1" customFormat="1" ht="12" customHeight="1">
      <c r="B85" s="20"/>
      <c r="C85" s="31" t="s">
        <v>144</v>
      </c>
      <c r="D85" s="21"/>
      <c r="E85" s="21"/>
      <c r="F85" s="21"/>
      <c r="G85" s="21"/>
      <c r="H85" s="21"/>
      <c r="I85" s="146"/>
      <c r="J85" s="21"/>
      <c r="K85" s="21"/>
      <c r="L85" s="19"/>
    </row>
    <row r="86" hidden="1" s="2" customFormat="1" ht="23.25" customHeight="1">
      <c r="A86" s="38"/>
      <c r="B86" s="39"/>
      <c r="C86" s="40"/>
      <c r="D86" s="40"/>
      <c r="E86" s="199" t="s">
        <v>250</v>
      </c>
      <c r="F86" s="40"/>
      <c r="G86" s="40"/>
      <c r="H86" s="40"/>
      <c r="I86" s="15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1" t="s">
        <v>251</v>
      </c>
      <c r="D87" s="40"/>
      <c r="E87" s="40"/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24.75" customHeight="1">
      <c r="A88" s="38"/>
      <c r="B88" s="39"/>
      <c r="C88" s="40"/>
      <c r="D88" s="40"/>
      <c r="E88" s="76" t="str">
        <f>E11</f>
        <v>2020024101.1-2 - VRN - Vedlejší rozpočtové náklady - SSZ LB.20 přechod Blažkova</v>
      </c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4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12" customHeight="1">
      <c r="A90" s="38"/>
      <c r="B90" s="39"/>
      <c r="C90" s="31" t="s">
        <v>22</v>
      </c>
      <c r="D90" s="40"/>
      <c r="E90" s="40"/>
      <c r="F90" s="26" t="str">
        <f>F14</f>
        <v>Liberec</v>
      </c>
      <c r="G90" s="40"/>
      <c r="H90" s="40"/>
      <c r="I90" s="156" t="s">
        <v>24</v>
      </c>
      <c r="J90" s="79" t="str">
        <f>IF(J14="","",J14)</f>
        <v>11. 9. 2020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4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5.65" customHeight="1">
      <c r="A92" s="38"/>
      <c r="B92" s="39"/>
      <c r="C92" s="31" t="s">
        <v>30</v>
      </c>
      <c r="D92" s="40"/>
      <c r="E92" s="40"/>
      <c r="F92" s="26" t="str">
        <f>E17</f>
        <v>Statutární město Liberec</v>
      </c>
      <c r="G92" s="40"/>
      <c r="H92" s="40"/>
      <c r="I92" s="156" t="s">
        <v>36</v>
      </c>
      <c r="J92" s="36" t="str">
        <f>E23</f>
        <v>Swarco Traffic CZ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1" t="s">
        <v>34</v>
      </c>
      <c r="D93" s="40"/>
      <c r="E93" s="40"/>
      <c r="F93" s="26" t="str">
        <f>IF(E20="","",E20)</f>
        <v>Vyplň údaj</v>
      </c>
      <c r="G93" s="40"/>
      <c r="H93" s="40"/>
      <c r="I93" s="156" t="s">
        <v>39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4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29.28" customHeight="1">
      <c r="A95" s="38"/>
      <c r="B95" s="39"/>
      <c r="C95" s="200" t="s">
        <v>148</v>
      </c>
      <c r="D95" s="201"/>
      <c r="E95" s="201"/>
      <c r="F95" s="201"/>
      <c r="G95" s="201"/>
      <c r="H95" s="201"/>
      <c r="I95" s="202"/>
      <c r="J95" s="203" t="s">
        <v>149</v>
      </c>
      <c r="K95" s="201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4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22.8" customHeight="1">
      <c r="A97" s="38"/>
      <c r="B97" s="39"/>
      <c r="C97" s="204" t="s">
        <v>150</v>
      </c>
      <c r="D97" s="40"/>
      <c r="E97" s="40"/>
      <c r="F97" s="40"/>
      <c r="G97" s="40"/>
      <c r="H97" s="40"/>
      <c r="I97" s="154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6" t="s">
        <v>151</v>
      </c>
    </row>
    <row r="98" hidden="1" s="9" customFormat="1" ht="24.96" customHeight="1">
      <c r="A98" s="9"/>
      <c r="B98" s="205"/>
      <c r="C98" s="206"/>
      <c r="D98" s="207" t="s">
        <v>348</v>
      </c>
      <c r="E98" s="208"/>
      <c r="F98" s="208"/>
      <c r="G98" s="208"/>
      <c r="H98" s="208"/>
      <c r="I98" s="209"/>
      <c r="J98" s="210">
        <f>J121</f>
        <v>0</v>
      </c>
      <c r="K98" s="206"/>
      <c r="L98" s="21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4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hidden="1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5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hidden="1"/>
    <row r="102" hidden="1"/>
    <row r="103" hidden="1"/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8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2" t="s">
        <v>159</v>
      </c>
      <c r="D105" s="40"/>
      <c r="E105" s="40"/>
      <c r="F105" s="40"/>
      <c r="G105" s="40"/>
      <c r="H105" s="40"/>
      <c r="I105" s="154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1" t="s">
        <v>16</v>
      </c>
      <c r="D107" s="40"/>
      <c r="E107" s="40"/>
      <c r="F107" s="40"/>
      <c r="G107" s="40"/>
      <c r="H107" s="40"/>
      <c r="I107" s="15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3.25" customHeight="1">
      <c r="A108" s="38"/>
      <c r="B108" s="39"/>
      <c r="C108" s="40"/>
      <c r="D108" s="40"/>
      <c r="E108" s="199" t="str">
        <f>E7</f>
        <v>Zvýšení bezpečnosti dopravy III. – přechod Blažkova a Lipová – Na Bídě přejezd tramvají</v>
      </c>
      <c r="F108" s="31"/>
      <c r="G108" s="31"/>
      <c r="H108" s="31"/>
      <c r="I108" s="15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0"/>
      <c r="C109" s="31" t="s">
        <v>144</v>
      </c>
      <c r="D109" s="21"/>
      <c r="E109" s="21"/>
      <c r="F109" s="21"/>
      <c r="G109" s="21"/>
      <c r="H109" s="21"/>
      <c r="I109" s="146"/>
      <c r="J109" s="21"/>
      <c r="K109" s="21"/>
      <c r="L109" s="19"/>
    </row>
    <row r="110" s="2" customFormat="1" ht="23.25" customHeight="1">
      <c r="A110" s="38"/>
      <c r="B110" s="39"/>
      <c r="C110" s="40"/>
      <c r="D110" s="40"/>
      <c r="E110" s="199" t="s">
        <v>250</v>
      </c>
      <c r="F110" s="40"/>
      <c r="G110" s="40"/>
      <c r="H110" s="40"/>
      <c r="I110" s="15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1" t="s">
        <v>251</v>
      </c>
      <c r="D111" s="40"/>
      <c r="E111" s="40"/>
      <c r="F111" s="40"/>
      <c r="G111" s="40"/>
      <c r="H111" s="40"/>
      <c r="I111" s="15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75" customHeight="1">
      <c r="A112" s="38"/>
      <c r="B112" s="39"/>
      <c r="C112" s="40"/>
      <c r="D112" s="40"/>
      <c r="E112" s="76" t="str">
        <f>E11</f>
        <v>2020024101.1-2 - VRN - Vedlejší rozpočtové náklady - SSZ LB.20 přechod Blažkova</v>
      </c>
      <c r="F112" s="40"/>
      <c r="G112" s="40"/>
      <c r="H112" s="40"/>
      <c r="I112" s="15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1" t="s">
        <v>22</v>
      </c>
      <c r="D114" s="40"/>
      <c r="E114" s="40"/>
      <c r="F114" s="26" t="str">
        <f>F14</f>
        <v>Liberec</v>
      </c>
      <c r="G114" s="40"/>
      <c r="H114" s="40"/>
      <c r="I114" s="156" t="s">
        <v>24</v>
      </c>
      <c r="J114" s="79" t="str">
        <f>IF(J14="","",J14)</f>
        <v>11. 9. 2020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1" t="s">
        <v>30</v>
      </c>
      <c r="D116" s="40"/>
      <c r="E116" s="40"/>
      <c r="F116" s="26" t="str">
        <f>E17</f>
        <v>Statutární město Liberec</v>
      </c>
      <c r="G116" s="40"/>
      <c r="H116" s="40"/>
      <c r="I116" s="156" t="s">
        <v>36</v>
      </c>
      <c r="J116" s="36" t="str">
        <f>E23</f>
        <v>Swarco Traffic CZ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1" t="s">
        <v>34</v>
      </c>
      <c r="D117" s="40"/>
      <c r="E117" s="40"/>
      <c r="F117" s="26" t="str">
        <f>IF(E20="","",E20)</f>
        <v>Vyplň údaj</v>
      </c>
      <c r="G117" s="40"/>
      <c r="H117" s="40"/>
      <c r="I117" s="156" t="s">
        <v>39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8"/>
      <c r="B119" s="219"/>
      <c r="C119" s="220" t="s">
        <v>160</v>
      </c>
      <c r="D119" s="221" t="s">
        <v>67</v>
      </c>
      <c r="E119" s="221" t="s">
        <v>63</v>
      </c>
      <c r="F119" s="221" t="s">
        <v>64</v>
      </c>
      <c r="G119" s="221" t="s">
        <v>161</v>
      </c>
      <c r="H119" s="221" t="s">
        <v>162</v>
      </c>
      <c r="I119" s="222" t="s">
        <v>163</v>
      </c>
      <c r="J119" s="221" t="s">
        <v>149</v>
      </c>
      <c r="K119" s="223" t="s">
        <v>164</v>
      </c>
      <c r="L119" s="224"/>
      <c r="M119" s="100" t="s">
        <v>1</v>
      </c>
      <c r="N119" s="101" t="s">
        <v>46</v>
      </c>
      <c r="O119" s="101" t="s">
        <v>165</v>
      </c>
      <c r="P119" s="101" t="s">
        <v>166</v>
      </c>
      <c r="Q119" s="101" t="s">
        <v>167</v>
      </c>
      <c r="R119" s="101" t="s">
        <v>168</v>
      </c>
      <c r="S119" s="101" t="s">
        <v>169</v>
      </c>
      <c r="T119" s="102" t="s">
        <v>170</v>
      </c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</row>
    <row r="120" s="2" customFormat="1" ht="22.8" customHeight="1">
      <c r="A120" s="38"/>
      <c r="B120" s="39"/>
      <c r="C120" s="107" t="s">
        <v>171</v>
      </c>
      <c r="D120" s="40"/>
      <c r="E120" s="40"/>
      <c r="F120" s="40"/>
      <c r="G120" s="40"/>
      <c r="H120" s="40"/>
      <c r="I120" s="154"/>
      <c r="J120" s="225">
        <f>BK120</f>
        <v>0</v>
      </c>
      <c r="K120" s="40"/>
      <c r="L120" s="44"/>
      <c r="M120" s="103"/>
      <c r="N120" s="226"/>
      <c r="O120" s="104"/>
      <c r="P120" s="227">
        <f>P121</f>
        <v>0</v>
      </c>
      <c r="Q120" s="104"/>
      <c r="R120" s="227">
        <f>R121</f>
        <v>0</v>
      </c>
      <c r="S120" s="104"/>
      <c r="T120" s="228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6" t="s">
        <v>81</v>
      </c>
      <c r="AU120" s="16" t="s">
        <v>151</v>
      </c>
      <c r="BK120" s="229">
        <f>BK121</f>
        <v>0</v>
      </c>
    </row>
    <row r="121" s="12" customFormat="1" ht="25.92" customHeight="1">
      <c r="A121" s="12"/>
      <c r="B121" s="230"/>
      <c r="C121" s="231"/>
      <c r="D121" s="232" t="s">
        <v>81</v>
      </c>
      <c r="E121" s="233" t="s">
        <v>82</v>
      </c>
      <c r="F121" s="233" t="s">
        <v>349</v>
      </c>
      <c r="G121" s="231"/>
      <c r="H121" s="231"/>
      <c r="I121" s="234"/>
      <c r="J121" s="235">
        <f>BK121</f>
        <v>0</v>
      </c>
      <c r="K121" s="231"/>
      <c r="L121" s="236"/>
      <c r="M121" s="237"/>
      <c r="N121" s="238"/>
      <c r="O121" s="238"/>
      <c r="P121" s="239">
        <f>SUM(P122:P134)</f>
        <v>0</v>
      </c>
      <c r="Q121" s="238"/>
      <c r="R121" s="239">
        <f>SUM(R122:R134)</f>
        <v>0</v>
      </c>
      <c r="S121" s="238"/>
      <c r="T121" s="240">
        <f>SUM(T122:T134)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41" t="s">
        <v>90</v>
      </c>
      <c r="AT121" s="242" t="s">
        <v>81</v>
      </c>
      <c r="AU121" s="242" t="s">
        <v>82</v>
      </c>
      <c r="AY121" s="241" t="s">
        <v>175</v>
      </c>
      <c r="BK121" s="243">
        <f>SUM(BK122:BK134)</f>
        <v>0</v>
      </c>
    </row>
    <row r="122" s="2" customFormat="1" ht="44.25" customHeight="1">
      <c r="A122" s="38"/>
      <c r="B122" s="39"/>
      <c r="C122" s="246" t="s">
        <v>90</v>
      </c>
      <c r="D122" s="246" t="s">
        <v>178</v>
      </c>
      <c r="E122" s="247" t="s">
        <v>350</v>
      </c>
      <c r="F122" s="248" t="s">
        <v>351</v>
      </c>
      <c r="G122" s="249" t="s">
        <v>260</v>
      </c>
      <c r="H122" s="250">
        <v>3.2999999999999998</v>
      </c>
      <c r="I122" s="251"/>
      <c r="J122" s="252">
        <f>ROUND(I122*H122,2)</f>
        <v>0</v>
      </c>
      <c r="K122" s="248" t="s">
        <v>261</v>
      </c>
      <c r="L122" s="44"/>
      <c r="M122" s="253" t="s">
        <v>1</v>
      </c>
      <c r="N122" s="254" t="s">
        <v>47</v>
      </c>
      <c r="O122" s="91"/>
      <c r="P122" s="255">
        <f>O122*H122</f>
        <v>0</v>
      </c>
      <c r="Q122" s="255">
        <v>0</v>
      </c>
      <c r="R122" s="255">
        <f>Q122*H122</f>
        <v>0</v>
      </c>
      <c r="S122" s="255">
        <v>0</v>
      </c>
      <c r="T122" s="25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7" t="s">
        <v>183</v>
      </c>
      <c r="AT122" s="257" t="s">
        <v>178</v>
      </c>
      <c r="AU122" s="257" t="s">
        <v>90</v>
      </c>
      <c r="AY122" s="16" t="s">
        <v>175</v>
      </c>
      <c r="BE122" s="258">
        <f>IF(N122="základní",J122,0)</f>
        <v>0</v>
      </c>
      <c r="BF122" s="258">
        <f>IF(N122="snížená",J122,0)</f>
        <v>0</v>
      </c>
      <c r="BG122" s="258">
        <f>IF(N122="zákl. přenesená",J122,0)</f>
        <v>0</v>
      </c>
      <c r="BH122" s="258">
        <f>IF(N122="sníž. přenesená",J122,0)</f>
        <v>0</v>
      </c>
      <c r="BI122" s="258">
        <f>IF(N122="nulová",J122,0)</f>
        <v>0</v>
      </c>
      <c r="BJ122" s="16" t="s">
        <v>90</v>
      </c>
      <c r="BK122" s="258">
        <f>ROUND(I122*H122,2)</f>
        <v>0</v>
      </c>
      <c r="BL122" s="16" t="s">
        <v>183</v>
      </c>
      <c r="BM122" s="257" t="s">
        <v>92</v>
      </c>
    </row>
    <row r="123" s="2" customFormat="1" ht="44.25" customHeight="1">
      <c r="A123" s="38"/>
      <c r="B123" s="39"/>
      <c r="C123" s="246" t="s">
        <v>92</v>
      </c>
      <c r="D123" s="246" t="s">
        <v>178</v>
      </c>
      <c r="E123" s="247" t="s">
        <v>352</v>
      </c>
      <c r="F123" s="248" t="s">
        <v>353</v>
      </c>
      <c r="G123" s="249" t="s">
        <v>260</v>
      </c>
      <c r="H123" s="250">
        <v>11.800000000000001</v>
      </c>
      <c r="I123" s="251"/>
      <c r="J123" s="252">
        <f>ROUND(I123*H123,2)</f>
        <v>0</v>
      </c>
      <c r="K123" s="248" t="s">
        <v>261</v>
      </c>
      <c r="L123" s="44"/>
      <c r="M123" s="253" t="s">
        <v>1</v>
      </c>
      <c r="N123" s="254" t="s">
        <v>47</v>
      </c>
      <c r="O123" s="91"/>
      <c r="P123" s="255">
        <f>O123*H123</f>
        <v>0</v>
      </c>
      <c r="Q123" s="255">
        <v>0</v>
      </c>
      <c r="R123" s="255">
        <f>Q123*H123</f>
        <v>0</v>
      </c>
      <c r="S123" s="255">
        <v>0</v>
      </c>
      <c r="T123" s="25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57" t="s">
        <v>183</v>
      </c>
      <c r="AT123" s="257" t="s">
        <v>178</v>
      </c>
      <c r="AU123" s="257" t="s">
        <v>90</v>
      </c>
      <c r="AY123" s="16" t="s">
        <v>175</v>
      </c>
      <c r="BE123" s="258">
        <f>IF(N123="základní",J123,0)</f>
        <v>0</v>
      </c>
      <c r="BF123" s="258">
        <f>IF(N123="snížená",J123,0)</f>
        <v>0</v>
      </c>
      <c r="BG123" s="258">
        <f>IF(N123="zákl. přenesená",J123,0)</f>
        <v>0</v>
      </c>
      <c r="BH123" s="258">
        <f>IF(N123="sníž. přenesená",J123,0)</f>
        <v>0</v>
      </c>
      <c r="BI123" s="258">
        <f>IF(N123="nulová",J123,0)</f>
        <v>0</v>
      </c>
      <c r="BJ123" s="16" t="s">
        <v>90</v>
      </c>
      <c r="BK123" s="258">
        <f>ROUND(I123*H123,2)</f>
        <v>0</v>
      </c>
      <c r="BL123" s="16" t="s">
        <v>183</v>
      </c>
      <c r="BM123" s="257" t="s">
        <v>183</v>
      </c>
    </row>
    <row r="124" s="2" customFormat="1" ht="44.25" customHeight="1">
      <c r="A124" s="38"/>
      <c r="B124" s="39"/>
      <c r="C124" s="246" t="s">
        <v>186</v>
      </c>
      <c r="D124" s="246" t="s">
        <v>178</v>
      </c>
      <c r="E124" s="247" t="s">
        <v>354</v>
      </c>
      <c r="F124" s="248" t="s">
        <v>355</v>
      </c>
      <c r="G124" s="249" t="s">
        <v>260</v>
      </c>
      <c r="H124" s="250">
        <v>2.1000000000000001</v>
      </c>
      <c r="I124" s="251"/>
      <c r="J124" s="252">
        <f>ROUND(I124*H124,2)</f>
        <v>0</v>
      </c>
      <c r="K124" s="248" t="s">
        <v>261</v>
      </c>
      <c r="L124" s="44"/>
      <c r="M124" s="253" t="s">
        <v>1</v>
      </c>
      <c r="N124" s="254" t="s">
        <v>47</v>
      </c>
      <c r="O124" s="91"/>
      <c r="P124" s="255">
        <f>O124*H124</f>
        <v>0</v>
      </c>
      <c r="Q124" s="255">
        <v>0</v>
      </c>
      <c r="R124" s="255">
        <f>Q124*H124</f>
        <v>0</v>
      </c>
      <c r="S124" s="255">
        <v>0</v>
      </c>
      <c r="T124" s="25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57" t="s">
        <v>183</v>
      </c>
      <c r="AT124" s="257" t="s">
        <v>178</v>
      </c>
      <c r="AU124" s="257" t="s">
        <v>90</v>
      </c>
      <c r="AY124" s="16" t="s">
        <v>175</v>
      </c>
      <c r="BE124" s="258">
        <f>IF(N124="základní",J124,0)</f>
        <v>0</v>
      </c>
      <c r="BF124" s="258">
        <f>IF(N124="snížená",J124,0)</f>
        <v>0</v>
      </c>
      <c r="BG124" s="258">
        <f>IF(N124="zákl. přenesená",J124,0)</f>
        <v>0</v>
      </c>
      <c r="BH124" s="258">
        <f>IF(N124="sníž. přenesená",J124,0)</f>
        <v>0</v>
      </c>
      <c r="BI124" s="258">
        <f>IF(N124="nulová",J124,0)</f>
        <v>0</v>
      </c>
      <c r="BJ124" s="16" t="s">
        <v>90</v>
      </c>
      <c r="BK124" s="258">
        <f>ROUND(I124*H124,2)</f>
        <v>0</v>
      </c>
      <c r="BL124" s="16" t="s">
        <v>183</v>
      </c>
      <c r="BM124" s="257" t="s">
        <v>189</v>
      </c>
    </row>
    <row r="125" s="2" customFormat="1" ht="44.25" customHeight="1">
      <c r="A125" s="38"/>
      <c r="B125" s="39"/>
      <c r="C125" s="246" t="s">
        <v>183</v>
      </c>
      <c r="D125" s="246" t="s">
        <v>178</v>
      </c>
      <c r="E125" s="247" t="s">
        <v>356</v>
      </c>
      <c r="F125" s="248" t="s">
        <v>357</v>
      </c>
      <c r="G125" s="249" t="s">
        <v>260</v>
      </c>
      <c r="H125" s="250">
        <v>2.1000000000000001</v>
      </c>
      <c r="I125" s="251"/>
      <c r="J125" s="252">
        <f>ROUND(I125*H125,2)</f>
        <v>0</v>
      </c>
      <c r="K125" s="248" t="s">
        <v>261</v>
      </c>
      <c r="L125" s="44"/>
      <c r="M125" s="253" t="s">
        <v>1</v>
      </c>
      <c r="N125" s="254" t="s">
        <v>47</v>
      </c>
      <c r="O125" s="91"/>
      <c r="P125" s="255">
        <f>O125*H125</f>
        <v>0</v>
      </c>
      <c r="Q125" s="255">
        <v>0</v>
      </c>
      <c r="R125" s="255">
        <f>Q125*H125</f>
        <v>0</v>
      </c>
      <c r="S125" s="255">
        <v>0</v>
      </c>
      <c r="T125" s="25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7" t="s">
        <v>183</v>
      </c>
      <c r="AT125" s="257" t="s">
        <v>178</v>
      </c>
      <c r="AU125" s="257" t="s">
        <v>90</v>
      </c>
      <c r="AY125" s="16" t="s">
        <v>175</v>
      </c>
      <c r="BE125" s="258">
        <f>IF(N125="základní",J125,0)</f>
        <v>0</v>
      </c>
      <c r="BF125" s="258">
        <f>IF(N125="snížená",J125,0)</f>
        <v>0</v>
      </c>
      <c r="BG125" s="258">
        <f>IF(N125="zákl. přenesená",J125,0)</f>
        <v>0</v>
      </c>
      <c r="BH125" s="258">
        <f>IF(N125="sníž. přenesená",J125,0)</f>
        <v>0</v>
      </c>
      <c r="BI125" s="258">
        <f>IF(N125="nulová",J125,0)</f>
        <v>0</v>
      </c>
      <c r="BJ125" s="16" t="s">
        <v>90</v>
      </c>
      <c r="BK125" s="258">
        <f>ROUND(I125*H125,2)</f>
        <v>0</v>
      </c>
      <c r="BL125" s="16" t="s">
        <v>183</v>
      </c>
      <c r="BM125" s="257" t="s">
        <v>192</v>
      </c>
    </row>
    <row r="126" s="2" customFormat="1" ht="55.5" customHeight="1">
      <c r="A126" s="38"/>
      <c r="B126" s="39"/>
      <c r="C126" s="246" t="s">
        <v>174</v>
      </c>
      <c r="D126" s="246" t="s">
        <v>178</v>
      </c>
      <c r="E126" s="247" t="s">
        <v>358</v>
      </c>
      <c r="F126" s="248" t="s">
        <v>359</v>
      </c>
      <c r="G126" s="249" t="s">
        <v>360</v>
      </c>
      <c r="H126" s="250">
        <v>1</v>
      </c>
      <c r="I126" s="251"/>
      <c r="J126" s="252">
        <f>ROUND(I126*H126,2)</f>
        <v>0</v>
      </c>
      <c r="K126" s="248" t="s">
        <v>261</v>
      </c>
      <c r="L126" s="44"/>
      <c r="M126" s="253" t="s">
        <v>1</v>
      </c>
      <c r="N126" s="254" t="s">
        <v>47</v>
      </c>
      <c r="O126" s="91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57" t="s">
        <v>183</v>
      </c>
      <c r="AT126" s="257" t="s">
        <v>178</v>
      </c>
      <c r="AU126" s="257" t="s">
        <v>90</v>
      </c>
      <c r="AY126" s="16" t="s">
        <v>175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6" t="s">
        <v>90</v>
      </c>
      <c r="BK126" s="258">
        <f>ROUND(I126*H126,2)</f>
        <v>0</v>
      </c>
      <c r="BL126" s="16" t="s">
        <v>183</v>
      </c>
      <c r="BM126" s="257" t="s">
        <v>199</v>
      </c>
    </row>
    <row r="127" s="2" customFormat="1" ht="44.25" customHeight="1">
      <c r="A127" s="38"/>
      <c r="B127" s="39"/>
      <c r="C127" s="246" t="s">
        <v>189</v>
      </c>
      <c r="D127" s="246" t="s">
        <v>178</v>
      </c>
      <c r="E127" s="247" t="s">
        <v>361</v>
      </c>
      <c r="F127" s="248" t="s">
        <v>362</v>
      </c>
      <c r="G127" s="249" t="s">
        <v>360</v>
      </c>
      <c r="H127" s="250">
        <v>1</v>
      </c>
      <c r="I127" s="251"/>
      <c r="J127" s="252">
        <f>ROUND(I127*H127,2)</f>
        <v>0</v>
      </c>
      <c r="K127" s="248" t="s">
        <v>261</v>
      </c>
      <c r="L127" s="44"/>
      <c r="M127" s="253" t="s">
        <v>1</v>
      </c>
      <c r="N127" s="254" t="s">
        <v>47</v>
      </c>
      <c r="O127" s="91"/>
      <c r="P127" s="255">
        <f>O127*H127</f>
        <v>0</v>
      </c>
      <c r="Q127" s="255">
        <v>0</v>
      </c>
      <c r="R127" s="255">
        <f>Q127*H127</f>
        <v>0</v>
      </c>
      <c r="S127" s="255">
        <v>0</v>
      </c>
      <c r="T127" s="25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57" t="s">
        <v>183</v>
      </c>
      <c r="AT127" s="257" t="s">
        <v>178</v>
      </c>
      <c r="AU127" s="257" t="s">
        <v>90</v>
      </c>
      <c r="AY127" s="16" t="s">
        <v>175</v>
      </c>
      <c r="BE127" s="258">
        <f>IF(N127="základní",J127,0)</f>
        <v>0</v>
      </c>
      <c r="BF127" s="258">
        <f>IF(N127="snížená",J127,0)</f>
        <v>0</v>
      </c>
      <c r="BG127" s="258">
        <f>IF(N127="zákl. přenesená",J127,0)</f>
        <v>0</v>
      </c>
      <c r="BH127" s="258">
        <f>IF(N127="sníž. přenesená",J127,0)</f>
        <v>0</v>
      </c>
      <c r="BI127" s="258">
        <f>IF(N127="nulová",J127,0)</f>
        <v>0</v>
      </c>
      <c r="BJ127" s="16" t="s">
        <v>90</v>
      </c>
      <c r="BK127" s="258">
        <f>ROUND(I127*H127,2)</f>
        <v>0</v>
      </c>
      <c r="BL127" s="16" t="s">
        <v>183</v>
      </c>
      <c r="BM127" s="257" t="s">
        <v>204</v>
      </c>
    </row>
    <row r="128" s="2" customFormat="1" ht="16.5" customHeight="1">
      <c r="A128" s="38"/>
      <c r="B128" s="39"/>
      <c r="C128" s="246" t="s">
        <v>202</v>
      </c>
      <c r="D128" s="246" t="s">
        <v>178</v>
      </c>
      <c r="E128" s="247" t="s">
        <v>363</v>
      </c>
      <c r="F128" s="248" t="s">
        <v>364</v>
      </c>
      <c r="G128" s="249" t="s">
        <v>360</v>
      </c>
      <c r="H128" s="250">
        <v>1</v>
      </c>
      <c r="I128" s="251"/>
      <c r="J128" s="252">
        <f>ROUND(I128*H128,2)</f>
        <v>0</v>
      </c>
      <c r="K128" s="248" t="s">
        <v>261</v>
      </c>
      <c r="L128" s="44"/>
      <c r="M128" s="253" t="s">
        <v>1</v>
      </c>
      <c r="N128" s="254" t="s">
        <v>47</v>
      </c>
      <c r="O128" s="91"/>
      <c r="P128" s="255">
        <f>O128*H128</f>
        <v>0</v>
      </c>
      <c r="Q128" s="255">
        <v>0</v>
      </c>
      <c r="R128" s="255">
        <f>Q128*H128</f>
        <v>0</v>
      </c>
      <c r="S128" s="255">
        <v>0</v>
      </c>
      <c r="T128" s="25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7" t="s">
        <v>183</v>
      </c>
      <c r="AT128" s="257" t="s">
        <v>178</v>
      </c>
      <c r="AU128" s="257" t="s">
        <v>90</v>
      </c>
      <c r="AY128" s="16" t="s">
        <v>175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6" t="s">
        <v>90</v>
      </c>
      <c r="BK128" s="258">
        <f>ROUND(I128*H128,2)</f>
        <v>0</v>
      </c>
      <c r="BL128" s="16" t="s">
        <v>183</v>
      </c>
      <c r="BM128" s="257" t="s">
        <v>209</v>
      </c>
    </row>
    <row r="129" s="2" customFormat="1" ht="44.25" customHeight="1">
      <c r="A129" s="38"/>
      <c r="B129" s="39"/>
      <c r="C129" s="246" t="s">
        <v>192</v>
      </c>
      <c r="D129" s="246" t="s">
        <v>178</v>
      </c>
      <c r="E129" s="247" t="s">
        <v>365</v>
      </c>
      <c r="F129" s="248" t="s">
        <v>366</v>
      </c>
      <c r="G129" s="249" t="s">
        <v>360</v>
      </c>
      <c r="H129" s="250">
        <v>1</v>
      </c>
      <c r="I129" s="251"/>
      <c r="J129" s="252">
        <f>ROUND(I129*H129,2)</f>
        <v>0</v>
      </c>
      <c r="K129" s="248" t="s">
        <v>261</v>
      </c>
      <c r="L129" s="44"/>
      <c r="M129" s="253" t="s">
        <v>1</v>
      </c>
      <c r="N129" s="254" t="s">
        <v>47</v>
      </c>
      <c r="O129" s="91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7" t="s">
        <v>183</v>
      </c>
      <c r="AT129" s="257" t="s">
        <v>178</v>
      </c>
      <c r="AU129" s="257" t="s">
        <v>90</v>
      </c>
      <c r="AY129" s="16" t="s">
        <v>175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6" t="s">
        <v>90</v>
      </c>
      <c r="BK129" s="258">
        <f>ROUND(I129*H129,2)</f>
        <v>0</v>
      </c>
      <c r="BL129" s="16" t="s">
        <v>183</v>
      </c>
      <c r="BM129" s="257" t="s">
        <v>213</v>
      </c>
    </row>
    <row r="130" s="2" customFormat="1" ht="44.25" customHeight="1">
      <c r="A130" s="38"/>
      <c r="B130" s="39"/>
      <c r="C130" s="246" t="s">
        <v>210</v>
      </c>
      <c r="D130" s="246" t="s">
        <v>178</v>
      </c>
      <c r="E130" s="247" t="s">
        <v>367</v>
      </c>
      <c r="F130" s="248" t="s">
        <v>368</v>
      </c>
      <c r="G130" s="249" t="s">
        <v>360</v>
      </c>
      <c r="H130" s="250">
        <v>1</v>
      </c>
      <c r="I130" s="251"/>
      <c r="J130" s="252">
        <f>ROUND(I130*H130,2)</f>
        <v>0</v>
      </c>
      <c r="K130" s="248" t="s">
        <v>261</v>
      </c>
      <c r="L130" s="44"/>
      <c r="M130" s="253" t="s">
        <v>1</v>
      </c>
      <c r="N130" s="254" t="s">
        <v>47</v>
      </c>
      <c r="O130" s="91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7" t="s">
        <v>183</v>
      </c>
      <c r="AT130" s="257" t="s">
        <v>178</v>
      </c>
      <c r="AU130" s="257" t="s">
        <v>90</v>
      </c>
      <c r="AY130" s="16" t="s">
        <v>175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6" t="s">
        <v>90</v>
      </c>
      <c r="BK130" s="258">
        <f>ROUND(I130*H130,2)</f>
        <v>0</v>
      </c>
      <c r="BL130" s="16" t="s">
        <v>183</v>
      </c>
      <c r="BM130" s="257" t="s">
        <v>216</v>
      </c>
    </row>
    <row r="131" s="2" customFormat="1" ht="16.5" customHeight="1">
      <c r="A131" s="38"/>
      <c r="B131" s="39"/>
      <c r="C131" s="246" t="s">
        <v>199</v>
      </c>
      <c r="D131" s="246" t="s">
        <v>178</v>
      </c>
      <c r="E131" s="247" t="s">
        <v>369</v>
      </c>
      <c r="F131" s="248" t="s">
        <v>370</v>
      </c>
      <c r="G131" s="249" t="s">
        <v>181</v>
      </c>
      <c r="H131" s="250">
        <v>1</v>
      </c>
      <c r="I131" s="251"/>
      <c r="J131" s="252">
        <f>ROUND(I131*H131,2)</f>
        <v>0</v>
      </c>
      <c r="K131" s="248" t="s">
        <v>261</v>
      </c>
      <c r="L131" s="44"/>
      <c r="M131" s="253" t="s">
        <v>1</v>
      </c>
      <c r="N131" s="254" t="s">
        <v>47</v>
      </c>
      <c r="O131" s="91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7" t="s">
        <v>183</v>
      </c>
      <c r="AT131" s="257" t="s">
        <v>178</v>
      </c>
      <c r="AU131" s="257" t="s">
        <v>90</v>
      </c>
      <c r="AY131" s="16" t="s">
        <v>175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6" t="s">
        <v>90</v>
      </c>
      <c r="BK131" s="258">
        <f>ROUND(I131*H131,2)</f>
        <v>0</v>
      </c>
      <c r="BL131" s="16" t="s">
        <v>183</v>
      </c>
      <c r="BM131" s="257" t="s">
        <v>222</v>
      </c>
    </row>
    <row r="132" s="2" customFormat="1" ht="55.5" customHeight="1">
      <c r="A132" s="38"/>
      <c r="B132" s="39"/>
      <c r="C132" s="246" t="s">
        <v>219</v>
      </c>
      <c r="D132" s="246" t="s">
        <v>178</v>
      </c>
      <c r="E132" s="247" t="s">
        <v>371</v>
      </c>
      <c r="F132" s="248" t="s">
        <v>372</v>
      </c>
      <c r="G132" s="249" t="s">
        <v>316</v>
      </c>
      <c r="H132" s="250">
        <v>1</v>
      </c>
      <c r="I132" s="251"/>
      <c r="J132" s="252">
        <f>ROUND(I132*H132,2)</f>
        <v>0</v>
      </c>
      <c r="K132" s="248" t="s">
        <v>261</v>
      </c>
      <c r="L132" s="44"/>
      <c r="M132" s="253" t="s">
        <v>1</v>
      </c>
      <c r="N132" s="254" t="s">
        <v>47</v>
      </c>
      <c r="O132" s="91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7" t="s">
        <v>183</v>
      </c>
      <c r="AT132" s="257" t="s">
        <v>178</v>
      </c>
      <c r="AU132" s="257" t="s">
        <v>90</v>
      </c>
      <c r="AY132" s="16" t="s">
        <v>175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90</v>
      </c>
      <c r="BK132" s="258">
        <f>ROUND(I132*H132,2)</f>
        <v>0</v>
      </c>
      <c r="BL132" s="16" t="s">
        <v>183</v>
      </c>
      <c r="BM132" s="257" t="s">
        <v>225</v>
      </c>
    </row>
    <row r="133" s="2" customFormat="1" ht="55.5" customHeight="1">
      <c r="A133" s="38"/>
      <c r="B133" s="39"/>
      <c r="C133" s="246" t="s">
        <v>204</v>
      </c>
      <c r="D133" s="246" t="s">
        <v>178</v>
      </c>
      <c r="E133" s="247" t="s">
        <v>373</v>
      </c>
      <c r="F133" s="248" t="s">
        <v>374</v>
      </c>
      <c r="G133" s="249" t="s">
        <v>316</v>
      </c>
      <c r="H133" s="250">
        <v>1</v>
      </c>
      <c r="I133" s="251"/>
      <c r="J133" s="252">
        <f>ROUND(I133*H133,2)</f>
        <v>0</v>
      </c>
      <c r="K133" s="248" t="s">
        <v>261</v>
      </c>
      <c r="L133" s="44"/>
      <c r="M133" s="253" t="s">
        <v>1</v>
      </c>
      <c r="N133" s="254" t="s">
        <v>47</v>
      </c>
      <c r="O133" s="91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7" t="s">
        <v>183</v>
      </c>
      <c r="AT133" s="257" t="s">
        <v>178</v>
      </c>
      <c r="AU133" s="257" t="s">
        <v>90</v>
      </c>
      <c r="AY133" s="16" t="s">
        <v>175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6" t="s">
        <v>90</v>
      </c>
      <c r="BK133" s="258">
        <f>ROUND(I133*H133,2)</f>
        <v>0</v>
      </c>
      <c r="BL133" s="16" t="s">
        <v>183</v>
      </c>
      <c r="BM133" s="257" t="s">
        <v>230</v>
      </c>
    </row>
    <row r="134" s="2" customFormat="1" ht="21.75" customHeight="1">
      <c r="A134" s="38"/>
      <c r="B134" s="39"/>
      <c r="C134" s="246" t="s">
        <v>228</v>
      </c>
      <c r="D134" s="246" t="s">
        <v>178</v>
      </c>
      <c r="E134" s="247" t="s">
        <v>375</v>
      </c>
      <c r="F134" s="248" t="s">
        <v>376</v>
      </c>
      <c r="G134" s="249" t="s">
        <v>360</v>
      </c>
      <c r="H134" s="250">
        <v>1</v>
      </c>
      <c r="I134" s="251"/>
      <c r="J134" s="252">
        <f>ROUND(I134*H134,2)</f>
        <v>0</v>
      </c>
      <c r="K134" s="248" t="s">
        <v>261</v>
      </c>
      <c r="L134" s="44"/>
      <c r="M134" s="267" t="s">
        <v>1</v>
      </c>
      <c r="N134" s="268" t="s">
        <v>47</v>
      </c>
      <c r="O134" s="265"/>
      <c r="P134" s="269">
        <f>O134*H134</f>
        <v>0</v>
      </c>
      <c r="Q134" s="269">
        <v>0</v>
      </c>
      <c r="R134" s="269">
        <f>Q134*H134</f>
        <v>0</v>
      </c>
      <c r="S134" s="269">
        <v>0</v>
      </c>
      <c r="T134" s="27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7" t="s">
        <v>183</v>
      </c>
      <c r="AT134" s="257" t="s">
        <v>178</v>
      </c>
      <c r="AU134" s="257" t="s">
        <v>90</v>
      </c>
      <c r="AY134" s="16" t="s">
        <v>175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90</v>
      </c>
      <c r="BK134" s="258">
        <f>ROUND(I134*H134,2)</f>
        <v>0</v>
      </c>
      <c r="BL134" s="16" t="s">
        <v>183</v>
      </c>
      <c r="BM134" s="257" t="s">
        <v>240</v>
      </c>
    </row>
    <row r="135" s="2" customFormat="1" ht="6.96" customHeight="1">
      <c r="A135" s="38"/>
      <c r="B135" s="66"/>
      <c r="C135" s="67"/>
      <c r="D135" s="67"/>
      <c r="E135" s="67"/>
      <c r="F135" s="67"/>
      <c r="G135" s="67"/>
      <c r="H135" s="67"/>
      <c r="I135" s="195"/>
      <c r="J135" s="67"/>
      <c r="K135" s="67"/>
      <c r="L135" s="44"/>
      <c r="M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</sheetData>
  <sheetProtection sheet="1" autoFilter="0" formatColumns="0" formatRows="0" objects="1" scenarios="1" spinCount="100000" saltValue="2TfXPe+goJddrijkhftyQZWdmh47kT1UgLDYveP+7+pAFFltEpDKG5Qrw7ZwMmOiQ/KMY0L56fmM/VRO5TRBBA==" hashValue="izIMhjezob2mnpvxScNHA53nuRFIKT8uImc2U2zf+EnK50KlDX96cAXv1jyzKnrZlaos3rbEeKZU7jp69oVhUA==" algorithmName="SHA-512" password="C43E"/>
  <autoFilter ref="C119:K134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112</v>
      </c>
      <c r="AZ2" s="271" t="s">
        <v>377</v>
      </c>
      <c r="BA2" s="271" t="s">
        <v>377</v>
      </c>
      <c r="BB2" s="271" t="s">
        <v>1</v>
      </c>
      <c r="BC2" s="271" t="s">
        <v>199</v>
      </c>
      <c r="BD2" s="271" t="s">
        <v>92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92</v>
      </c>
      <c r="AZ3" s="271" t="s">
        <v>378</v>
      </c>
      <c r="BA3" s="271" t="s">
        <v>378</v>
      </c>
      <c r="BB3" s="271" t="s">
        <v>1</v>
      </c>
      <c r="BC3" s="271" t="s">
        <v>379</v>
      </c>
      <c r="BD3" s="271" t="s">
        <v>92</v>
      </c>
    </row>
    <row r="4" s="1" customFormat="1" ht="24.96" customHeight="1">
      <c r="B4" s="19"/>
      <c r="D4" s="150" t="s">
        <v>143</v>
      </c>
      <c r="I4" s="146"/>
      <c r="L4" s="19"/>
      <c r="M4" s="151" t="s">
        <v>10</v>
      </c>
      <c r="AT4" s="16" t="s">
        <v>4</v>
      </c>
      <c r="AZ4" s="271" t="s">
        <v>380</v>
      </c>
      <c r="BA4" s="271" t="s">
        <v>380</v>
      </c>
      <c r="BB4" s="271" t="s">
        <v>1</v>
      </c>
      <c r="BC4" s="271" t="s">
        <v>381</v>
      </c>
      <c r="BD4" s="271" t="s">
        <v>92</v>
      </c>
    </row>
    <row r="5" s="1" customFormat="1" ht="6.96" customHeight="1">
      <c r="B5" s="19"/>
      <c r="I5" s="146"/>
      <c r="L5" s="19"/>
      <c r="AZ5" s="271" t="s">
        <v>382</v>
      </c>
      <c r="BA5" s="271" t="s">
        <v>382</v>
      </c>
      <c r="BB5" s="271" t="s">
        <v>1</v>
      </c>
      <c r="BC5" s="271" t="s">
        <v>383</v>
      </c>
      <c r="BD5" s="271" t="s">
        <v>92</v>
      </c>
    </row>
    <row r="6" s="1" customFormat="1" ht="12" customHeight="1">
      <c r="B6" s="19"/>
      <c r="D6" s="152" t="s">
        <v>16</v>
      </c>
      <c r="I6" s="146"/>
      <c r="L6" s="19"/>
      <c r="AZ6" s="271" t="s">
        <v>384</v>
      </c>
      <c r="BA6" s="271" t="s">
        <v>384</v>
      </c>
      <c r="BB6" s="271" t="s">
        <v>1</v>
      </c>
      <c r="BC6" s="271" t="s">
        <v>385</v>
      </c>
      <c r="BD6" s="271" t="s">
        <v>92</v>
      </c>
    </row>
    <row r="7" s="1" customFormat="1" ht="23.25" customHeight="1">
      <c r="B7" s="19"/>
      <c r="E7" s="153" t="str">
        <f>'Rekapitulace stavby'!K6</f>
        <v>Zvýšení bezpečnosti dopravy III. – přechod Blažkova a Lipová – Na Bídě přejezd tramvají</v>
      </c>
      <c r="F7" s="152"/>
      <c r="G7" s="152"/>
      <c r="H7" s="152"/>
      <c r="I7" s="146"/>
      <c r="L7" s="19"/>
      <c r="AZ7" s="271" t="s">
        <v>386</v>
      </c>
      <c r="BA7" s="271" t="s">
        <v>386</v>
      </c>
      <c r="BB7" s="271" t="s">
        <v>1</v>
      </c>
      <c r="BC7" s="271" t="s">
        <v>387</v>
      </c>
      <c r="BD7" s="271" t="s">
        <v>92</v>
      </c>
    </row>
    <row r="8" s="1" customFormat="1" ht="12" customHeight="1">
      <c r="B8" s="19"/>
      <c r="D8" s="152" t="s">
        <v>144</v>
      </c>
      <c r="I8" s="146"/>
      <c r="L8" s="19"/>
      <c r="AZ8" s="271" t="s">
        <v>388</v>
      </c>
      <c r="BA8" s="271" t="s">
        <v>388</v>
      </c>
      <c r="BB8" s="271" t="s">
        <v>1</v>
      </c>
      <c r="BC8" s="271" t="s">
        <v>389</v>
      </c>
      <c r="BD8" s="271" t="s">
        <v>92</v>
      </c>
    </row>
    <row r="9" s="2" customFormat="1" ht="23.25" customHeight="1">
      <c r="A9" s="38"/>
      <c r="B9" s="44"/>
      <c r="C9" s="38"/>
      <c r="D9" s="38"/>
      <c r="E9" s="153" t="s">
        <v>390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271" t="s">
        <v>391</v>
      </c>
      <c r="BA9" s="271" t="s">
        <v>391</v>
      </c>
      <c r="BB9" s="271" t="s">
        <v>1</v>
      </c>
      <c r="BC9" s="271" t="s">
        <v>392</v>
      </c>
      <c r="BD9" s="271" t="s">
        <v>92</v>
      </c>
    </row>
    <row r="10" s="2" customFormat="1" ht="12" customHeight="1">
      <c r="A10" s="38"/>
      <c r="B10" s="44"/>
      <c r="C10" s="38"/>
      <c r="D10" s="152" t="s">
        <v>251</v>
      </c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24.75" customHeight="1">
      <c r="A11" s="38"/>
      <c r="B11" s="44"/>
      <c r="C11" s="38"/>
      <c r="D11" s="38"/>
      <c r="E11" s="155" t="s">
        <v>393</v>
      </c>
      <c r="F11" s="38"/>
      <c r="G11" s="38"/>
      <c r="H11" s="38"/>
      <c r="I11" s="154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4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99</v>
      </c>
      <c r="G13" s="38"/>
      <c r="H13" s="38"/>
      <c r="I13" s="156" t="s">
        <v>20</v>
      </c>
      <c r="J13" s="141" t="s">
        <v>21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22</v>
      </c>
      <c r="E14" s="38"/>
      <c r="F14" s="141" t="s">
        <v>23</v>
      </c>
      <c r="G14" s="38"/>
      <c r="H14" s="38"/>
      <c r="I14" s="156" t="s">
        <v>24</v>
      </c>
      <c r="J14" s="157" t="str">
        <f>'Rekapitulace stavby'!AN8</f>
        <v>11. 9. 2020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158" t="s">
        <v>26</v>
      </c>
      <c r="E15" s="38"/>
      <c r="F15" s="159" t="s">
        <v>253</v>
      </c>
      <c r="G15" s="38"/>
      <c r="H15" s="38"/>
      <c r="I15" s="160" t="s">
        <v>28</v>
      </c>
      <c r="J15" s="159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30</v>
      </c>
      <c r="E16" s="38"/>
      <c r="F16" s="38"/>
      <c r="G16" s="38"/>
      <c r="H16" s="38"/>
      <c r="I16" s="156" t="s">
        <v>31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32</v>
      </c>
      <c r="F17" s="38"/>
      <c r="G17" s="38"/>
      <c r="H17" s="38"/>
      <c r="I17" s="156" t="s">
        <v>33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4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34</v>
      </c>
      <c r="E19" s="38"/>
      <c r="F19" s="38"/>
      <c r="G19" s="38"/>
      <c r="H19" s="38"/>
      <c r="I19" s="156" t="s">
        <v>31</v>
      </c>
      <c r="J19" s="32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2" t="str">
        <f>'Rekapitulace stavby'!E14</f>
        <v>Vyplň údaj</v>
      </c>
      <c r="F20" s="141"/>
      <c r="G20" s="141"/>
      <c r="H20" s="141"/>
      <c r="I20" s="156" t="s">
        <v>33</v>
      </c>
      <c r="J20" s="32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4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36</v>
      </c>
      <c r="E22" s="38"/>
      <c r="F22" s="38"/>
      <c r="G22" s="38"/>
      <c r="H22" s="38"/>
      <c r="I22" s="156" t="s">
        <v>31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37</v>
      </c>
      <c r="F23" s="38"/>
      <c r="G23" s="38"/>
      <c r="H23" s="38"/>
      <c r="I23" s="156" t="s">
        <v>33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4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39</v>
      </c>
      <c r="E25" s="38"/>
      <c r="F25" s="38"/>
      <c r="G25" s="38"/>
      <c r="H25" s="38"/>
      <c r="I25" s="156" t="s">
        <v>31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6" t="s">
        <v>33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4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41</v>
      </c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61"/>
      <c r="B29" s="162"/>
      <c r="C29" s="161"/>
      <c r="D29" s="161"/>
      <c r="E29" s="163" t="s">
        <v>1</v>
      </c>
      <c r="F29" s="163"/>
      <c r="G29" s="163"/>
      <c r="H29" s="163"/>
      <c r="I29" s="164"/>
      <c r="J29" s="161"/>
      <c r="K29" s="161"/>
      <c r="L29" s="165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4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6"/>
      <c r="E31" s="166"/>
      <c r="F31" s="166"/>
      <c r="G31" s="166"/>
      <c r="H31" s="166"/>
      <c r="I31" s="167"/>
      <c r="J31" s="166"/>
      <c r="K31" s="166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8" t="s">
        <v>42</v>
      </c>
      <c r="E32" s="38"/>
      <c r="F32" s="38"/>
      <c r="G32" s="38"/>
      <c r="H32" s="38"/>
      <c r="I32" s="154"/>
      <c r="J32" s="169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6"/>
      <c r="E33" s="166"/>
      <c r="F33" s="166"/>
      <c r="G33" s="166"/>
      <c r="H33" s="166"/>
      <c r="I33" s="167"/>
      <c r="J33" s="166"/>
      <c r="K33" s="166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70" t="s">
        <v>44</v>
      </c>
      <c r="G34" s="38"/>
      <c r="H34" s="38"/>
      <c r="I34" s="171" t="s">
        <v>43</v>
      </c>
      <c r="J34" s="170" t="s">
        <v>45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2" t="s">
        <v>46</v>
      </c>
      <c r="E35" s="152" t="s">
        <v>47</v>
      </c>
      <c r="F35" s="173">
        <f>ROUND((SUM(BE122:BE203)),  2)</f>
        <v>0</v>
      </c>
      <c r="G35" s="38"/>
      <c r="H35" s="38"/>
      <c r="I35" s="174">
        <v>0.20999999999999999</v>
      </c>
      <c r="J35" s="173">
        <f>ROUND(((SUM(BE122:BE203))*I35),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48</v>
      </c>
      <c r="F36" s="173">
        <f>ROUND((SUM(BF122:BF203)),  2)</f>
        <v>0</v>
      </c>
      <c r="G36" s="38"/>
      <c r="H36" s="38"/>
      <c r="I36" s="174">
        <v>0.14999999999999999</v>
      </c>
      <c r="J36" s="173">
        <f>ROUND(((SUM(BF122:BF203))*I36),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49</v>
      </c>
      <c r="F37" s="173">
        <f>ROUND((SUM(BG122:BG203)),  2)</f>
        <v>0</v>
      </c>
      <c r="G37" s="38"/>
      <c r="H37" s="38"/>
      <c r="I37" s="174">
        <v>0.20999999999999999</v>
      </c>
      <c r="J37" s="17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50</v>
      </c>
      <c r="F38" s="173">
        <f>ROUND((SUM(BH122:BH203)),  2)</f>
        <v>0</v>
      </c>
      <c r="G38" s="38"/>
      <c r="H38" s="38"/>
      <c r="I38" s="174">
        <v>0.14999999999999999</v>
      </c>
      <c r="J38" s="17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51</v>
      </c>
      <c r="F39" s="173">
        <f>ROUND((SUM(BI122:BI203)),  2)</f>
        <v>0</v>
      </c>
      <c r="G39" s="38"/>
      <c r="H39" s="38"/>
      <c r="I39" s="174">
        <v>0</v>
      </c>
      <c r="J39" s="17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5"/>
      <c r="D41" s="176" t="s">
        <v>52</v>
      </c>
      <c r="E41" s="177"/>
      <c r="F41" s="177"/>
      <c r="G41" s="178" t="s">
        <v>53</v>
      </c>
      <c r="H41" s="179" t="s">
        <v>54</v>
      </c>
      <c r="I41" s="180"/>
      <c r="J41" s="181">
        <f>SUM(J32:J39)</f>
        <v>0</v>
      </c>
      <c r="K41" s="18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4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2" customFormat="1" ht="14.4" customHeight="1">
      <c r="B49" s="63"/>
      <c r="D49" s="183" t="s">
        <v>55</v>
      </c>
      <c r="E49" s="184"/>
      <c r="F49" s="184"/>
      <c r="G49" s="183" t="s">
        <v>56</v>
      </c>
      <c r="H49" s="184"/>
      <c r="I49" s="185"/>
      <c r="J49" s="184"/>
      <c r="K49" s="184"/>
      <c r="L49" s="6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2" customFormat="1">
      <c r="A60" s="38"/>
      <c r="B60" s="44"/>
      <c r="C60" s="38"/>
      <c r="D60" s="186" t="s">
        <v>57</v>
      </c>
      <c r="E60" s="187"/>
      <c r="F60" s="188" t="s">
        <v>58</v>
      </c>
      <c r="G60" s="186" t="s">
        <v>57</v>
      </c>
      <c r="H60" s="187"/>
      <c r="I60" s="189"/>
      <c r="J60" s="190" t="s">
        <v>58</v>
      </c>
      <c r="K60" s="187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19"/>
      <c r="L61" s="19"/>
    </row>
    <row r="62">
      <c r="B62" s="19"/>
      <c r="L62" s="19"/>
    </row>
    <row r="63">
      <c r="B63" s="19"/>
      <c r="L63" s="19"/>
    </row>
    <row r="64" s="2" customFormat="1">
      <c r="A64" s="38"/>
      <c r="B64" s="44"/>
      <c r="C64" s="38"/>
      <c r="D64" s="183" t="s">
        <v>59</v>
      </c>
      <c r="E64" s="191"/>
      <c r="F64" s="191"/>
      <c r="G64" s="183" t="s">
        <v>60</v>
      </c>
      <c r="H64" s="191"/>
      <c r="I64" s="192"/>
      <c r="J64" s="191"/>
      <c r="K64" s="191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2" customFormat="1">
      <c r="A75" s="38"/>
      <c r="B75" s="44"/>
      <c r="C75" s="38"/>
      <c r="D75" s="186" t="s">
        <v>57</v>
      </c>
      <c r="E75" s="187"/>
      <c r="F75" s="188" t="s">
        <v>58</v>
      </c>
      <c r="G75" s="186" t="s">
        <v>57</v>
      </c>
      <c r="H75" s="187"/>
      <c r="I75" s="189"/>
      <c r="J75" s="190" t="s">
        <v>58</v>
      </c>
      <c r="K75" s="187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3"/>
      <c r="C76" s="194"/>
      <c r="D76" s="194"/>
      <c r="E76" s="194"/>
      <c r="F76" s="194"/>
      <c r="G76" s="194"/>
      <c r="H76" s="194"/>
      <c r="I76" s="195"/>
      <c r="J76" s="194"/>
      <c r="K76" s="19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hidden="1" s="2" customFormat="1" ht="6.96" customHeight="1">
      <c r="A80" s="38"/>
      <c r="B80" s="196"/>
      <c r="C80" s="197"/>
      <c r="D80" s="197"/>
      <c r="E80" s="197"/>
      <c r="F80" s="197"/>
      <c r="G80" s="197"/>
      <c r="H80" s="197"/>
      <c r="I80" s="198"/>
      <c r="J80" s="197"/>
      <c r="K80" s="197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hidden="1" s="2" customFormat="1" ht="24.96" customHeight="1">
      <c r="A81" s="38"/>
      <c r="B81" s="39"/>
      <c r="C81" s="22" t="s">
        <v>147</v>
      </c>
      <c r="D81" s="40"/>
      <c r="E81" s="40"/>
      <c r="F81" s="40"/>
      <c r="G81" s="40"/>
      <c r="H81" s="40"/>
      <c r="I81" s="154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12" customHeight="1">
      <c r="A83" s="38"/>
      <c r="B83" s="39"/>
      <c r="C83" s="31" t="s">
        <v>16</v>
      </c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23.25" customHeight="1">
      <c r="A84" s="38"/>
      <c r="B84" s="39"/>
      <c r="C84" s="40"/>
      <c r="D84" s="40"/>
      <c r="E84" s="199" t="str">
        <f>E7</f>
        <v>Zvýšení bezpečnosti dopravy III. – přechod Blažkova a Lipová – Na Bídě přejezd tramvají</v>
      </c>
      <c r="F84" s="31"/>
      <c r="G84" s="31"/>
      <c r="H84" s="31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1" customFormat="1" ht="12" customHeight="1">
      <c r="B85" s="20"/>
      <c r="C85" s="31" t="s">
        <v>144</v>
      </c>
      <c r="D85" s="21"/>
      <c r="E85" s="21"/>
      <c r="F85" s="21"/>
      <c r="G85" s="21"/>
      <c r="H85" s="21"/>
      <c r="I85" s="146"/>
      <c r="J85" s="21"/>
      <c r="K85" s="21"/>
      <c r="L85" s="19"/>
    </row>
    <row r="86" hidden="1" s="2" customFormat="1" ht="23.25" customHeight="1">
      <c r="A86" s="38"/>
      <c r="B86" s="39"/>
      <c r="C86" s="40"/>
      <c r="D86" s="40"/>
      <c r="E86" s="199" t="s">
        <v>390</v>
      </c>
      <c r="F86" s="40"/>
      <c r="G86" s="40"/>
      <c r="H86" s="40"/>
      <c r="I86" s="15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1" t="s">
        <v>251</v>
      </c>
      <c r="D87" s="40"/>
      <c r="E87" s="40"/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24.75" customHeight="1">
      <c r="A88" s="38"/>
      <c r="B88" s="39"/>
      <c r="C88" s="40"/>
      <c r="D88" s="40"/>
      <c r="E88" s="76" t="str">
        <f>E11</f>
        <v xml:space="preserve">2020024101.2-1 - Soupis prací pro obnovu zpevněných ploch  a dopravního značení - SSZ LB.22 Lipová – Na Bídě přejezd </v>
      </c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4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12" customHeight="1">
      <c r="A90" s="38"/>
      <c r="B90" s="39"/>
      <c r="C90" s="31" t="s">
        <v>22</v>
      </c>
      <c r="D90" s="40"/>
      <c r="E90" s="40"/>
      <c r="F90" s="26" t="str">
        <f>F14</f>
        <v>Liberec</v>
      </c>
      <c r="G90" s="40"/>
      <c r="H90" s="40"/>
      <c r="I90" s="156" t="s">
        <v>24</v>
      </c>
      <c r="J90" s="79" t="str">
        <f>IF(J14="","",J14)</f>
        <v>11. 9. 2020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4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5.65" customHeight="1">
      <c r="A92" s="38"/>
      <c r="B92" s="39"/>
      <c r="C92" s="31" t="s">
        <v>30</v>
      </c>
      <c r="D92" s="40"/>
      <c r="E92" s="40"/>
      <c r="F92" s="26" t="str">
        <f>E17</f>
        <v>Statutární město Liberec</v>
      </c>
      <c r="G92" s="40"/>
      <c r="H92" s="40"/>
      <c r="I92" s="156" t="s">
        <v>36</v>
      </c>
      <c r="J92" s="36" t="str">
        <f>E23</f>
        <v>Swarco Traffic CZ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1" t="s">
        <v>34</v>
      </c>
      <c r="D93" s="40"/>
      <c r="E93" s="40"/>
      <c r="F93" s="26" t="str">
        <f>IF(E20="","",E20)</f>
        <v>Vyplň údaj</v>
      </c>
      <c r="G93" s="40"/>
      <c r="H93" s="40"/>
      <c r="I93" s="156" t="s">
        <v>39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4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29.28" customHeight="1">
      <c r="A95" s="38"/>
      <c r="B95" s="39"/>
      <c r="C95" s="200" t="s">
        <v>148</v>
      </c>
      <c r="D95" s="201"/>
      <c r="E95" s="201"/>
      <c r="F95" s="201"/>
      <c r="G95" s="201"/>
      <c r="H95" s="201"/>
      <c r="I95" s="202"/>
      <c r="J95" s="203" t="s">
        <v>149</v>
      </c>
      <c r="K95" s="201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4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22.8" customHeight="1">
      <c r="A97" s="38"/>
      <c r="B97" s="39"/>
      <c r="C97" s="204" t="s">
        <v>150</v>
      </c>
      <c r="D97" s="40"/>
      <c r="E97" s="40"/>
      <c r="F97" s="40"/>
      <c r="G97" s="40"/>
      <c r="H97" s="40"/>
      <c r="I97" s="154"/>
      <c r="J97" s="110">
        <f>J122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6" t="s">
        <v>151</v>
      </c>
    </row>
    <row r="98" hidden="1" s="9" customFormat="1" ht="24.96" customHeight="1">
      <c r="A98" s="9"/>
      <c r="B98" s="205"/>
      <c r="C98" s="206"/>
      <c r="D98" s="207" t="s">
        <v>254</v>
      </c>
      <c r="E98" s="208"/>
      <c r="F98" s="208"/>
      <c r="G98" s="208"/>
      <c r="H98" s="208"/>
      <c r="I98" s="209"/>
      <c r="J98" s="210">
        <f>J123</f>
        <v>0</v>
      </c>
      <c r="K98" s="206"/>
      <c r="L98" s="21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9" customFormat="1" ht="24.96" customHeight="1">
      <c r="A99" s="9"/>
      <c r="B99" s="205"/>
      <c r="C99" s="206"/>
      <c r="D99" s="207" t="s">
        <v>255</v>
      </c>
      <c r="E99" s="208"/>
      <c r="F99" s="208"/>
      <c r="G99" s="208"/>
      <c r="H99" s="208"/>
      <c r="I99" s="209"/>
      <c r="J99" s="210">
        <f>J148</f>
        <v>0</v>
      </c>
      <c r="K99" s="206"/>
      <c r="L99" s="21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205"/>
      <c r="C100" s="206"/>
      <c r="D100" s="207" t="s">
        <v>256</v>
      </c>
      <c r="E100" s="208"/>
      <c r="F100" s="208"/>
      <c r="G100" s="208"/>
      <c r="H100" s="208"/>
      <c r="I100" s="209"/>
      <c r="J100" s="210">
        <f>J179</f>
        <v>0</v>
      </c>
      <c r="K100" s="206"/>
      <c r="L100" s="21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54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hidden="1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95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hidden="1"/>
    <row r="104" hidden="1"/>
    <row r="105" hidden="1"/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98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2" t="s">
        <v>159</v>
      </c>
      <c r="D107" s="40"/>
      <c r="E107" s="40"/>
      <c r="F107" s="40"/>
      <c r="G107" s="40"/>
      <c r="H107" s="40"/>
      <c r="I107" s="15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5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1" t="s">
        <v>16</v>
      </c>
      <c r="D109" s="40"/>
      <c r="E109" s="40"/>
      <c r="F109" s="40"/>
      <c r="G109" s="40"/>
      <c r="H109" s="40"/>
      <c r="I109" s="15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3.25" customHeight="1">
      <c r="A110" s="38"/>
      <c r="B110" s="39"/>
      <c r="C110" s="40"/>
      <c r="D110" s="40"/>
      <c r="E110" s="199" t="str">
        <f>E7</f>
        <v>Zvýšení bezpečnosti dopravy III. – přechod Blažkova a Lipová – Na Bídě přejezd tramvají</v>
      </c>
      <c r="F110" s="31"/>
      <c r="G110" s="31"/>
      <c r="H110" s="31"/>
      <c r="I110" s="15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0"/>
      <c r="C111" s="31" t="s">
        <v>144</v>
      </c>
      <c r="D111" s="21"/>
      <c r="E111" s="21"/>
      <c r="F111" s="21"/>
      <c r="G111" s="21"/>
      <c r="H111" s="21"/>
      <c r="I111" s="146"/>
      <c r="J111" s="21"/>
      <c r="K111" s="21"/>
      <c r="L111" s="19"/>
    </row>
    <row r="112" s="2" customFormat="1" ht="23.25" customHeight="1">
      <c r="A112" s="38"/>
      <c r="B112" s="39"/>
      <c r="C112" s="40"/>
      <c r="D112" s="40"/>
      <c r="E112" s="199" t="s">
        <v>390</v>
      </c>
      <c r="F112" s="40"/>
      <c r="G112" s="40"/>
      <c r="H112" s="40"/>
      <c r="I112" s="15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1" t="s">
        <v>251</v>
      </c>
      <c r="D113" s="40"/>
      <c r="E113" s="40"/>
      <c r="F113" s="40"/>
      <c r="G113" s="40"/>
      <c r="H113" s="40"/>
      <c r="I113" s="15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75" customHeight="1">
      <c r="A114" s="38"/>
      <c r="B114" s="39"/>
      <c r="C114" s="40"/>
      <c r="D114" s="40"/>
      <c r="E114" s="76" t="str">
        <f>E11</f>
        <v xml:space="preserve">2020024101.2-1 - Soupis prací pro obnovu zpevněných ploch  a dopravního značení - SSZ LB.22 Lipová – Na Bídě přejezd </v>
      </c>
      <c r="F114" s="40"/>
      <c r="G114" s="40"/>
      <c r="H114" s="40"/>
      <c r="I114" s="15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1" t="s">
        <v>22</v>
      </c>
      <c r="D116" s="40"/>
      <c r="E116" s="40"/>
      <c r="F116" s="26" t="str">
        <f>F14</f>
        <v>Liberec</v>
      </c>
      <c r="G116" s="40"/>
      <c r="H116" s="40"/>
      <c r="I116" s="156" t="s">
        <v>24</v>
      </c>
      <c r="J116" s="79" t="str">
        <f>IF(J14="","",J14)</f>
        <v>11. 9. 2020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1" t="s">
        <v>30</v>
      </c>
      <c r="D118" s="40"/>
      <c r="E118" s="40"/>
      <c r="F118" s="26" t="str">
        <f>E17</f>
        <v>Statutární město Liberec</v>
      </c>
      <c r="G118" s="40"/>
      <c r="H118" s="40"/>
      <c r="I118" s="156" t="s">
        <v>36</v>
      </c>
      <c r="J118" s="36" t="str">
        <f>E23</f>
        <v>Swarco Traffic CZ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1" t="s">
        <v>34</v>
      </c>
      <c r="D119" s="40"/>
      <c r="E119" s="40"/>
      <c r="F119" s="26" t="str">
        <f>IF(E20="","",E20)</f>
        <v>Vyplň údaj</v>
      </c>
      <c r="G119" s="40"/>
      <c r="H119" s="40"/>
      <c r="I119" s="156" t="s">
        <v>39</v>
      </c>
      <c r="J119" s="36" t="str">
        <f>E26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15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18"/>
      <c r="B121" s="219"/>
      <c r="C121" s="220" t="s">
        <v>160</v>
      </c>
      <c r="D121" s="221" t="s">
        <v>67</v>
      </c>
      <c r="E121" s="221" t="s">
        <v>63</v>
      </c>
      <c r="F121" s="221" t="s">
        <v>64</v>
      </c>
      <c r="G121" s="221" t="s">
        <v>161</v>
      </c>
      <c r="H121" s="221" t="s">
        <v>162</v>
      </c>
      <c r="I121" s="222" t="s">
        <v>163</v>
      </c>
      <c r="J121" s="221" t="s">
        <v>149</v>
      </c>
      <c r="K121" s="223" t="s">
        <v>164</v>
      </c>
      <c r="L121" s="224"/>
      <c r="M121" s="100" t="s">
        <v>1</v>
      </c>
      <c r="N121" s="101" t="s">
        <v>46</v>
      </c>
      <c r="O121" s="101" t="s">
        <v>165</v>
      </c>
      <c r="P121" s="101" t="s">
        <v>166</v>
      </c>
      <c r="Q121" s="101" t="s">
        <v>167</v>
      </c>
      <c r="R121" s="101" t="s">
        <v>168</v>
      </c>
      <c r="S121" s="101" t="s">
        <v>169</v>
      </c>
      <c r="T121" s="102" t="s">
        <v>170</v>
      </c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</row>
    <row r="122" s="2" customFormat="1" ht="22.8" customHeight="1">
      <c r="A122" s="38"/>
      <c r="B122" s="39"/>
      <c r="C122" s="107" t="s">
        <v>171</v>
      </c>
      <c r="D122" s="40"/>
      <c r="E122" s="40"/>
      <c r="F122" s="40"/>
      <c r="G122" s="40"/>
      <c r="H122" s="40"/>
      <c r="I122" s="154"/>
      <c r="J122" s="225">
        <f>BK122</f>
        <v>0</v>
      </c>
      <c r="K122" s="40"/>
      <c r="L122" s="44"/>
      <c r="M122" s="103"/>
      <c r="N122" s="226"/>
      <c r="O122" s="104"/>
      <c r="P122" s="227">
        <f>P123+P148+P179</f>
        <v>0</v>
      </c>
      <c r="Q122" s="104"/>
      <c r="R122" s="227">
        <f>R123+R148+R179</f>
        <v>0</v>
      </c>
      <c r="S122" s="104"/>
      <c r="T122" s="228">
        <f>T123+T148+T179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6" t="s">
        <v>81</v>
      </c>
      <c r="AU122" s="16" t="s">
        <v>151</v>
      </c>
      <c r="BK122" s="229">
        <f>BK123+BK148+BK179</f>
        <v>0</v>
      </c>
    </row>
    <row r="123" s="12" customFormat="1" ht="25.92" customHeight="1">
      <c r="A123" s="12"/>
      <c r="B123" s="230"/>
      <c r="C123" s="231"/>
      <c r="D123" s="232" t="s">
        <v>81</v>
      </c>
      <c r="E123" s="233" t="s">
        <v>90</v>
      </c>
      <c r="F123" s="233" t="s">
        <v>257</v>
      </c>
      <c r="G123" s="231"/>
      <c r="H123" s="231"/>
      <c r="I123" s="234"/>
      <c r="J123" s="235">
        <f>BK123</f>
        <v>0</v>
      </c>
      <c r="K123" s="231"/>
      <c r="L123" s="236"/>
      <c r="M123" s="237"/>
      <c r="N123" s="238"/>
      <c r="O123" s="238"/>
      <c r="P123" s="239">
        <f>SUM(P124:P147)</f>
        <v>0</v>
      </c>
      <c r="Q123" s="238"/>
      <c r="R123" s="239">
        <f>SUM(R124:R147)</f>
        <v>0</v>
      </c>
      <c r="S123" s="238"/>
      <c r="T123" s="240">
        <f>SUM(T124:T147)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41" t="s">
        <v>90</v>
      </c>
      <c r="AT123" s="242" t="s">
        <v>81</v>
      </c>
      <c r="AU123" s="242" t="s">
        <v>82</v>
      </c>
      <c r="AY123" s="241" t="s">
        <v>175</v>
      </c>
      <c r="BK123" s="243">
        <f>SUM(BK124:BK147)</f>
        <v>0</v>
      </c>
    </row>
    <row r="124" s="2" customFormat="1" ht="21.75" customHeight="1">
      <c r="A124" s="38"/>
      <c r="B124" s="39"/>
      <c r="C124" s="246" t="s">
        <v>90</v>
      </c>
      <c r="D124" s="246" t="s">
        <v>178</v>
      </c>
      <c r="E124" s="247" t="s">
        <v>262</v>
      </c>
      <c r="F124" s="248" t="s">
        <v>394</v>
      </c>
      <c r="G124" s="249" t="s">
        <v>260</v>
      </c>
      <c r="H124" s="250">
        <v>39.899999999999999</v>
      </c>
      <c r="I124" s="251"/>
      <c r="J124" s="252">
        <f>ROUND(I124*H124,2)</f>
        <v>0</v>
      </c>
      <c r="K124" s="248" t="s">
        <v>261</v>
      </c>
      <c r="L124" s="44"/>
      <c r="M124" s="253" t="s">
        <v>1</v>
      </c>
      <c r="N124" s="254" t="s">
        <v>47</v>
      </c>
      <c r="O124" s="91"/>
      <c r="P124" s="255">
        <f>O124*H124</f>
        <v>0</v>
      </c>
      <c r="Q124" s="255">
        <v>0</v>
      </c>
      <c r="R124" s="255">
        <f>Q124*H124</f>
        <v>0</v>
      </c>
      <c r="S124" s="255">
        <v>0</v>
      </c>
      <c r="T124" s="25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57" t="s">
        <v>183</v>
      </c>
      <c r="AT124" s="257" t="s">
        <v>178</v>
      </c>
      <c r="AU124" s="257" t="s">
        <v>90</v>
      </c>
      <c r="AY124" s="16" t="s">
        <v>175</v>
      </c>
      <c r="BE124" s="258">
        <f>IF(N124="základní",J124,0)</f>
        <v>0</v>
      </c>
      <c r="BF124" s="258">
        <f>IF(N124="snížená",J124,0)</f>
        <v>0</v>
      </c>
      <c r="BG124" s="258">
        <f>IF(N124="zákl. přenesená",J124,0)</f>
        <v>0</v>
      </c>
      <c r="BH124" s="258">
        <f>IF(N124="sníž. přenesená",J124,0)</f>
        <v>0</v>
      </c>
      <c r="BI124" s="258">
        <f>IF(N124="nulová",J124,0)</f>
        <v>0</v>
      </c>
      <c r="BJ124" s="16" t="s">
        <v>90</v>
      </c>
      <c r="BK124" s="258">
        <f>ROUND(I124*H124,2)</f>
        <v>0</v>
      </c>
      <c r="BL124" s="16" t="s">
        <v>183</v>
      </c>
      <c r="BM124" s="257" t="s">
        <v>395</v>
      </c>
    </row>
    <row r="125" s="13" customFormat="1">
      <c r="A125" s="13"/>
      <c r="B125" s="272"/>
      <c r="C125" s="273"/>
      <c r="D125" s="259" t="s">
        <v>396</v>
      </c>
      <c r="E125" s="274" t="s">
        <v>397</v>
      </c>
      <c r="F125" s="275" t="s">
        <v>398</v>
      </c>
      <c r="G125" s="273"/>
      <c r="H125" s="276">
        <v>33.719999999999999</v>
      </c>
      <c r="I125" s="277"/>
      <c r="J125" s="273"/>
      <c r="K125" s="273"/>
      <c r="L125" s="278"/>
      <c r="M125" s="279"/>
      <c r="N125" s="280"/>
      <c r="O125" s="280"/>
      <c r="P125" s="280"/>
      <c r="Q125" s="280"/>
      <c r="R125" s="280"/>
      <c r="S125" s="280"/>
      <c r="T125" s="28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82" t="s">
        <v>396</v>
      </c>
      <c r="AU125" s="282" t="s">
        <v>90</v>
      </c>
      <c r="AV125" s="13" t="s">
        <v>92</v>
      </c>
      <c r="AW125" s="13" t="s">
        <v>38</v>
      </c>
      <c r="AX125" s="13" t="s">
        <v>82</v>
      </c>
      <c r="AY125" s="282" t="s">
        <v>175</v>
      </c>
    </row>
    <row r="126" s="13" customFormat="1">
      <c r="A126" s="13"/>
      <c r="B126" s="272"/>
      <c r="C126" s="273"/>
      <c r="D126" s="259" t="s">
        <v>396</v>
      </c>
      <c r="E126" s="274" t="s">
        <v>384</v>
      </c>
      <c r="F126" s="275" t="s">
        <v>399</v>
      </c>
      <c r="G126" s="273"/>
      <c r="H126" s="276">
        <v>4.5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82" t="s">
        <v>396</v>
      </c>
      <c r="AU126" s="282" t="s">
        <v>90</v>
      </c>
      <c r="AV126" s="13" t="s">
        <v>92</v>
      </c>
      <c r="AW126" s="13" t="s">
        <v>38</v>
      </c>
      <c r="AX126" s="13" t="s">
        <v>82</v>
      </c>
      <c r="AY126" s="282" t="s">
        <v>175</v>
      </c>
    </row>
    <row r="127" s="13" customFormat="1">
      <c r="A127" s="13"/>
      <c r="B127" s="272"/>
      <c r="C127" s="273"/>
      <c r="D127" s="259" t="s">
        <v>396</v>
      </c>
      <c r="E127" s="274" t="s">
        <v>386</v>
      </c>
      <c r="F127" s="275" t="s">
        <v>400</v>
      </c>
      <c r="G127" s="273"/>
      <c r="H127" s="276">
        <v>1.6799999999999999</v>
      </c>
      <c r="I127" s="277"/>
      <c r="J127" s="273"/>
      <c r="K127" s="273"/>
      <c r="L127" s="278"/>
      <c r="M127" s="279"/>
      <c r="N127" s="280"/>
      <c r="O127" s="280"/>
      <c r="P127" s="280"/>
      <c r="Q127" s="280"/>
      <c r="R127" s="280"/>
      <c r="S127" s="280"/>
      <c r="T127" s="28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82" t="s">
        <v>396</v>
      </c>
      <c r="AU127" s="282" t="s">
        <v>90</v>
      </c>
      <c r="AV127" s="13" t="s">
        <v>92</v>
      </c>
      <c r="AW127" s="13" t="s">
        <v>38</v>
      </c>
      <c r="AX127" s="13" t="s">
        <v>82</v>
      </c>
      <c r="AY127" s="282" t="s">
        <v>175</v>
      </c>
    </row>
    <row r="128" s="13" customFormat="1">
      <c r="A128" s="13"/>
      <c r="B128" s="272"/>
      <c r="C128" s="273"/>
      <c r="D128" s="259" t="s">
        <v>396</v>
      </c>
      <c r="E128" s="274" t="s">
        <v>401</v>
      </c>
      <c r="F128" s="275" t="s">
        <v>402</v>
      </c>
      <c r="G128" s="273"/>
      <c r="H128" s="276">
        <v>39.899999999999999</v>
      </c>
      <c r="I128" s="277"/>
      <c r="J128" s="273"/>
      <c r="K128" s="273"/>
      <c r="L128" s="278"/>
      <c r="M128" s="279"/>
      <c r="N128" s="280"/>
      <c r="O128" s="280"/>
      <c r="P128" s="280"/>
      <c r="Q128" s="280"/>
      <c r="R128" s="280"/>
      <c r="S128" s="280"/>
      <c r="T128" s="28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82" t="s">
        <v>396</v>
      </c>
      <c r="AU128" s="282" t="s">
        <v>90</v>
      </c>
      <c r="AV128" s="13" t="s">
        <v>92</v>
      </c>
      <c r="AW128" s="13" t="s">
        <v>38</v>
      </c>
      <c r="AX128" s="13" t="s">
        <v>90</v>
      </c>
      <c r="AY128" s="282" t="s">
        <v>175</v>
      </c>
    </row>
    <row r="129" s="2" customFormat="1" ht="21.75" customHeight="1">
      <c r="A129" s="38"/>
      <c r="B129" s="39"/>
      <c r="C129" s="246" t="s">
        <v>92</v>
      </c>
      <c r="D129" s="246" t="s">
        <v>178</v>
      </c>
      <c r="E129" s="247" t="s">
        <v>264</v>
      </c>
      <c r="F129" s="248" t="s">
        <v>403</v>
      </c>
      <c r="G129" s="249" t="s">
        <v>260</v>
      </c>
      <c r="H129" s="250">
        <v>16.199999999999999</v>
      </c>
      <c r="I129" s="251"/>
      <c r="J129" s="252">
        <f>ROUND(I129*H129,2)</f>
        <v>0</v>
      </c>
      <c r="K129" s="248" t="s">
        <v>261</v>
      </c>
      <c r="L129" s="44"/>
      <c r="M129" s="253" t="s">
        <v>1</v>
      </c>
      <c r="N129" s="254" t="s">
        <v>47</v>
      </c>
      <c r="O129" s="91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7" t="s">
        <v>183</v>
      </c>
      <c r="AT129" s="257" t="s">
        <v>178</v>
      </c>
      <c r="AU129" s="257" t="s">
        <v>90</v>
      </c>
      <c r="AY129" s="16" t="s">
        <v>175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6" t="s">
        <v>90</v>
      </c>
      <c r="BK129" s="258">
        <f>ROUND(I129*H129,2)</f>
        <v>0</v>
      </c>
      <c r="BL129" s="16" t="s">
        <v>183</v>
      </c>
      <c r="BM129" s="257" t="s">
        <v>404</v>
      </c>
    </row>
    <row r="130" s="13" customFormat="1">
      <c r="A130" s="13"/>
      <c r="B130" s="272"/>
      <c r="C130" s="273"/>
      <c r="D130" s="259" t="s">
        <v>396</v>
      </c>
      <c r="E130" s="274" t="s">
        <v>405</v>
      </c>
      <c r="F130" s="275" t="s">
        <v>406</v>
      </c>
      <c r="G130" s="273"/>
      <c r="H130" s="276">
        <v>9.1500000000000004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82" t="s">
        <v>396</v>
      </c>
      <c r="AU130" s="282" t="s">
        <v>90</v>
      </c>
      <c r="AV130" s="13" t="s">
        <v>92</v>
      </c>
      <c r="AW130" s="13" t="s">
        <v>38</v>
      </c>
      <c r="AX130" s="13" t="s">
        <v>82</v>
      </c>
      <c r="AY130" s="282" t="s">
        <v>175</v>
      </c>
    </row>
    <row r="131" s="13" customFormat="1">
      <c r="A131" s="13"/>
      <c r="B131" s="272"/>
      <c r="C131" s="273"/>
      <c r="D131" s="259" t="s">
        <v>396</v>
      </c>
      <c r="E131" s="274" t="s">
        <v>388</v>
      </c>
      <c r="F131" s="275" t="s">
        <v>407</v>
      </c>
      <c r="G131" s="273"/>
      <c r="H131" s="276">
        <v>5.5499999999999998</v>
      </c>
      <c r="I131" s="277"/>
      <c r="J131" s="273"/>
      <c r="K131" s="273"/>
      <c r="L131" s="278"/>
      <c r="M131" s="279"/>
      <c r="N131" s="280"/>
      <c r="O131" s="280"/>
      <c r="P131" s="280"/>
      <c r="Q131" s="280"/>
      <c r="R131" s="280"/>
      <c r="S131" s="280"/>
      <c r="T131" s="28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82" t="s">
        <v>396</v>
      </c>
      <c r="AU131" s="282" t="s">
        <v>90</v>
      </c>
      <c r="AV131" s="13" t="s">
        <v>92</v>
      </c>
      <c r="AW131" s="13" t="s">
        <v>38</v>
      </c>
      <c r="AX131" s="13" t="s">
        <v>82</v>
      </c>
      <c r="AY131" s="282" t="s">
        <v>175</v>
      </c>
    </row>
    <row r="132" s="13" customFormat="1">
      <c r="A132" s="13"/>
      <c r="B132" s="272"/>
      <c r="C132" s="273"/>
      <c r="D132" s="259" t="s">
        <v>396</v>
      </c>
      <c r="E132" s="274" t="s">
        <v>391</v>
      </c>
      <c r="F132" s="275" t="s">
        <v>408</v>
      </c>
      <c r="G132" s="273"/>
      <c r="H132" s="276">
        <v>1.5</v>
      </c>
      <c r="I132" s="277"/>
      <c r="J132" s="273"/>
      <c r="K132" s="273"/>
      <c r="L132" s="278"/>
      <c r="M132" s="279"/>
      <c r="N132" s="280"/>
      <c r="O132" s="280"/>
      <c r="P132" s="280"/>
      <c r="Q132" s="280"/>
      <c r="R132" s="280"/>
      <c r="S132" s="280"/>
      <c r="T132" s="28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82" t="s">
        <v>396</v>
      </c>
      <c r="AU132" s="282" t="s">
        <v>90</v>
      </c>
      <c r="AV132" s="13" t="s">
        <v>92</v>
      </c>
      <c r="AW132" s="13" t="s">
        <v>38</v>
      </c>
      <c r="AX132" s="13" t="s">
        <v>82</v>
      </c>
      <c r="AY132" s="282" t="s">
        <v>175</v>
      </c>
    </row>
    <row r="133" s="13" customFormat="1">
      <c r="A133" s="13"/>
      <c r="B133" s="272"/>
      <c r="C133" s="273"/>
      <c r="D133" s="259" t="s">
        <v>396</v>
      </c>
      <c r="E133" s="274" t="s">
        <v>409</v>
      </c>
      <c r="F133" s="275" t="s">
        <v>410</v>
      </c>
      <c r="G133" s="273"/>
      <c r="H133" s="276">
        <v>16.199999999999999</v>
      </c>
      <c r="I133" s="277"/>
      <c r="J133" s="273"/>
      <c r="K133" s="273"/>
      <c r="L133" s="278"/>
      <c r="M133" s="279"/>
      <c r="N133" s="280"/>
      <c r="O133" s="280"/>
      <c r="P133" s="280"/>
      <c r="Q133" s="280"/>
      <c r="R133" s="280"/>
      <c r="S133" s="280"/>
      <c r="T133" s="28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82" t="s">
        <v>396</v>
      </c>
      <c r="AU133" s="282" t="s">
        <v>90</v>
      </c>
      <c r="AV133" s="13" t="s">
        <v>92</v>
      </c>
      <c r="AW133" s="13" t="s">
        <v>38</v>
      </c>
      <c r="AX133" s="13" t="s">
        <v>90</v>
      </c>
      <c r="AY133" s="282" t="s">
        <v>175</v>
      </c>
    </row>
    <row r="134" s="2" customFormat="1" ht="16.5" customHeight="1">
      <c r="A134" s="38"/>
      <c r="B134" s="39"/>
      <c r="C134" s="246" t="s">
        <v>186</v>
      </c>
      <c r="D134" s="246" t="s">
        <v>178</v>
      </c>
      <c r="E134" s="247" t="s">
        <v>266</v>
      </c>
      <c r="F134" s="248" t="s">
        <v>411</v>
      </c>
      <c r="G134" s="249" t="s">
        <v>268</v>
      </c>
      <c r="H134" s="250">
        <v>25</v>
      </c>
      <c r="I134" s="251"/>
      <c r="J134" s="252">
        <f>ROUND(I134*H134,2)</f>
        <v>0</v>
      </c>
      <c r="K134" s="248" t="s">
        <v>261</v>
      </c>
      <c r="L134" s="44"/>
      <c r="M134" s="253" t="s">
        <v>1</v>
      </c>
      <c r="N134" s="254" t="s">
        <v>47</v>
      </c>
      <c r="O134" s="91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7" t="s">
        <v>183</v>
      </c>
      <c r="AT134" s="257" t="s">
        <v>178</v>
      </c>
      <c r="AU134" s="257" t="s">
        <v>90</v>
      </c>
      <c r="AY134" s="16" t="s">
        <v>175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90</v>
      </c>
      <c r="BK134" s="258">
        <f>ROUND(I134*H134,2)</f>
        <v>0</v>
      </c>
      <c r="BL134" s="16" t="s">
        <v>183</v>
      </c>
      <c r="BM134" s="257" t="s">
        <v>412</v>
      </c>
    </row>
    <row r="135" s="2" customFormat="1" ht="21.75" customHeight="1">
      <c r="A135" s="38"/>
      <c r="B135" s="39"/>
      <c r="C135" s="246" t="s">
        <v>183</v>
      </c>
      <c r="D135" s="246" t="s">
        <v>178</v>
      </c>
      <c r="E135" s="247" t="s">
        <v>269</v>
      </c>
      <c r="F135" s="248" t="s">
        <v>413</v>
      </c>
      <c r="G135" s="249" t="s">
        <v>268</v>
      </c>
      <c r="H135" s="250">
        <v>30</v>
      </c>
      <c r="I135" s="251"/>
      <c r="J135" s="252">
        <f>ROUND(I135*H135,2)</f>
        <v>0</v>
      </c>
      <c r="K135" s="248" t="s">
        <v>261</v>
      </c>
      <c r="L135" s="44"/>
      <c r="M135" s="253" t="s">
        <v>1</v>
      </c>
      <c r="N135" s="254" t="s">
        <v>47</v>
      </c>
      <c r="O135" s="91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7" t="s">
        <v>183</v>
      </c>
      <c r="AT135" s="257" t="s">
        <v>178</v>
      </c>
      <c r="AU135" s="257" t="s">
        <v>90</v>
      </c>
      <c r="AY135" s="16" t="s">
        <v>175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90</v>
      </c>
      <c r="BK135" s="258">
        <f>ROUND(I135*H135,2)</f>
        <v>0</v>
      </c>
      <c r="BL135" s="16" t="s">
        <v>183</v>
      </c>
      <c r="BM135" s="257" t="s">
        <v>414</v>
      </c>
    </row>
    <row r="136" s="2" customFormat="1" ht="21.75" customHeight="1">
      <c r="A136" s="38"/>
      <c r="B136" s="39"/>
      <c r="C136" s="246" t="s">
        <v>174</v>
      </c>
      <c r="D136" s="246" t="s">
        <v>178</v>
      </c>
      <c r="E136" s="247" t="s">
        <v>415</v>
      </c>
      <c r="F136" s="248" t="s">
        <v>416</v>
      </c>
      <c r="G136" s="249" t="s">
        <v>260</v>
      </c>
      <c r="H136" s="250">
        <v>0.75</v>
      </c>
      <c r="I136" s="251"/>
      <c r="J136" s="252">
        <f>ROUND(I136*H136,2)</f>
        <v>0</v>
      </c>
      <c r="K136" s="248" t="s">
        <v>261</v>
      </c>
      <c r="L136" s="44"/>
      <c r="M136" s="253" t="s">
        <v>1</v>
      </c>
      <c r="N136" s="254" t="s">
        <v>47</v>
      </c>
      <c r="O136" s="91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7" t="s">
        <v>183</v>
      </c>
      <c r="AT136" s="257" t="s">
        <v>178</v>
      </c>
      <c r="AU136" s="257" t="s">
        <v>90</v>
      </c>
      <c r="AY136" s="16" t="s">
        <v>175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90</v>
      </c>
      <c r="BK136" s="258">
        <f>ROUND(I136*H136,2)</f>
        <v>0</v>
      </c>
      <c r="BL136" s="16" t="s">
        <v>183</v>
      </c>
      <c r="BM136" s="257" t="s">
        <v>417</v>
      </c>
    </row>
    <row r="137" s="13" customFormat="1">
      <c r="A137" s="13"/>
      <c r="B137" s="272"/>
      <c r="C137" s="273"/>
      <c r="D137" s="259" t="s">
        <v>396</v>
      </c>
      <c r="E137" s="274" t="s">
        <v>418</v>
      </c>
      <c r="F137" s="275" t="s">
        <v>419</v>
      </c>
      <c r="G137" s="273"/>
      <c r="H137" s="276">
        <v>0.75</v>
      </c>
      <c r="I137" s="277"/>
      <c r="J137" s="273"/>
      <c r="K137" s="273"/>
      <c r="L137" s="278"/>
      <c r="M137" s="279"/>
      <c r="N137" s="280"/>
      <c r="O137" s="280"/>
      <c r="P137" s="280"/>
      <c r="Q137" s="280"/>
      <c r="R137" s="280"/>
      <c r="S137" s="280"/>
      <c r="T137" s="28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82" t="s">
        <v>396</v>
      </c>
      <c r="AU137" s="282" t="s">
        <v>90</v>
      </c>
      <c r="AV137" s="13" t="s">
        <v>92</v>
      </c>
      <c r="AW137" s="13" t="s">
        <v>38</v>
      </c>
      <c r="AX137" s="13" t="s">
        <v>90</v>
      </c>
      <c r="AY137" s="282" t="s">
        <v>175</v>
      </c>
    </row>
    <row r="138" s="2" customFormat="1" ht="16.5" customHeight="1">
      <c r="A138" s="38"/>
      <c r="B138" s="39"/>
      <c r="C138" s="246" t="s">
        <v>189</v>
      </c>
      <c r="D138" s="246" t="s">
        <v>178</v>
      </c>
      <c r="E138" s="247" t="s">
        <v>271</v>
      </c>
      <c r="F138" s="248" t="s">
        <v>420</v>
      </c>
      <c r="G138" s="249" t="s">
        <v>260</v>
      </c>
      <c r="H138" s="250">
        <v>2.5</v>
      </c>
      <c r="I138" s="251"/>
      <c r="J138" s="252">
        <f>ROUND(I138*H138,2)</f>
        <v>0</v>
      </c>
      <c r="K138" s="248" t="s">
        <v>261</v>
      </c>
      <c r="L138" s="44"/>
      <c r="M138" s="253" t="s">
        <v>1</v>
      </c>
      <c r="N138" s="254" t="s">
        <v>47</v>
      </c>
      <c r="O138" s="91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7" t="s">
        <v>183</v>
      </c>
      <c r="AT138" s="257" t="s">
        <v>178</v>
      </c>
      <c r="AU138" s="257" t="s">
        <v>90</v>
      </c>
      <c r="AY138" s="16" t="s">
        <v>175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90</v>
      </c>
      <c r="BK138" s="258">
        <f>ROUND(I138*H138,2)</f>
        <v>0</v>
      </c>
      <c r="BL138" s="16" t="s">
        <v>183</v>
      </c>
      <c r="BM138" s="257" t="s">
        <v>421</v>
      </c>
    </row>
    <row r="139" s="13" customFormat="1">
      <c r="A139" s="13"/>
      <c r="B139" s="272"/>
      <c r="C139" s="273"/>
      <c r="D139" s="259" t="s">
        <v>396</v>
      </c>
      <c r="E139" s="274" t="s">
        <v>422</v>
      </c>
      <c r="F139" s="275" t="s">
        <v>423</v>
      </c>
      <c r="G139" s="273"/>
      <c r="H139" s="276">
        <v>2.5</v>
      </c>
      <c r="I139" s="277"/>
      <c r="J139" s="273"/>
      <c r="K139" s="273"/>
      <c r="L139" s="278"/>
      <c r="M139" s="279"/>
      <c r="N139" s="280"/>
      <c r="O139" s="280"/>
      <c r="P139" s="280"/>
      <c r="Q139" s="280"/>
      <c r="R139" s="280"/>
      <c r="S139" s="280"/>
      <c r="T139" s="28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82" t="s">
        <v>396</v>
      </c>
      <c r="AU139" s="282" t="s">
        <v>90</v>
      </c>
      <c r="AV139" s="13" t="s">
        <v>92</v>
      </c>
      <c r="AW139" s="13" t="s">
        <v>38</v>
      </c>
      <c r="AX139" s="13" t="s">
        <v>90</v>
      </c>
      <c r="AY139" s="282" t="s">
        <v>175</v>
      </c>
    </row>
    <row r="140" s="2" customFormat="1" ht="16.5" customHeight="1">
      <c r="A140" s="38"/>
      <c r="B140" s="39"/>
      <c r="C140" s="246" t="s">
        <v>202</v>
      </c>
      <c r="D140" s="246" t="s">
        <v>178</v>
      </c>
      <c r="E140" s="247" t="s">
        <v>273</v>
      </c>
      <c r="F140" s="248" t="s">
        <v>424</v>
      </c>
      <c r="G140" s="249" t="s">
        <v>275</v>
      </c>
      <c r="H140" s="250">
        <v>103</v>
      </c>
      <c r="I140" s="251"/>
      <c r="J140" s="252">
        <f>ROUND(I140*H140,2)</f>
        <v>0</v>
      </c>
      <c r="K140" s="248" t="s">
        <v>261</v>
      </c>
      <c r="L140" s="44"/>
      <c r="M140" s="253" t="s">
        <v>1</v>
      </c>
      <c r="N140" s="254" t="s">
        <v>47</v>
      </c>
      <c r="O140" s="91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7" t="s">
        <v>183</v>
      </c>
      <c r="AT140" s="257" t="s">
        <v>178</v>
      </c>
      <c r="AU140" s="257" t="s">
        <v>90</v>
      </c>
      <c r="AY140" s="16" t="s">
        <v>175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90</v>
      </c>
      <c r="BK140" s="258">
        <f>ROUND(I140*H140,2)</f>
        <v>0</v>
      </c>
      <c r="BL140" s="16" t="s">
        <v>183</v>
      </c>
      <c r="BM140" s="257" t="s">
        <v>425</v>
      </c>
    </row>
    <row r="141" s="13" customFormat="1">
      <c r="A141" s="13"/>
      <c r="B141" s="272"/>
      <c r="C141" s="273"/>
      <c r="D141" s="259" t="s">
        <v>396</v>
      </c>
      <c r="E141" s="274" t="s">
        <v>426</v>
      </c>
      <c r="F141" s="275" t="s">
        <v>427</v>
      </c>
      <c r="G141" s="273"/>
      <c r="H141" s="276">
        <v>103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82" t="s">
        <v>396</v>
      </c>
      <c r="AU141" s="282" t="s">
        <v>90</v>
      </c>
      <c r="AV141" s="13" t="s">
        <v>92</v>
      </c>
      <c r="AW141" s="13" t="s">
        <v>38</v>
      </c>
      <c r="AX141" s="13" t="s">
        <v>90</v>
      </c>
      <c r="AY141" s="282" t="s">
        <v>175</v>
      </c>
    </row>
    <row r="142" s="2" customFormat="1" ht="16.5" customHeight="1">
      <c r="A142" s="38"/>
      <c r="B142" s="39"/>
      <c r="C142" s="246" t="s">
        <v>192</v>
      </c>
      <c r="D142" s="246" t="s">
        <v>178</v>
      </c>
      <c r="E142" s="247" t="s">
        <v>276</v>
      </c>
      <c r="F142" s="248" t="s">
        <v>428</v>
      </c>
      <c r="G142" s="249" t="s">
        <v>275</v>
      </c>
      <c r="H142" s="250">
        <v>25</v>
      </c>
      <c r="I142" s="251"/>
      <c r="J142" s="252">
        <f>ROUND(I142*H142,2)</f>
        <v>0</v>
      </c>
      <c r="K142" s="248" t="s">
        <v>261</v>
      </c>
      <c r="L142" s="44"/>
      <c r="M142" s="253" t="s">
        <v>1</v>
      </c>
      <c r="N142" s="254" t="s">
        <v>47</v>
      </c>
      <c r="O142" s="91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7" t="s">
        <v>183</v>
      </c>
      <c r="AT142" s="257" t="s">
        <v>178</v>
      </c>
      <c r="AU142" s="257" t="s">
        <v>90</v>
      </c>
      <c r="AY142" s="16" t="s">
        <v>175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90</v>
      </c>
      <c r="BK142" s="258">
        <f>ROUND(I142*H142,2)</f>
        <v>0</v>
      </c>
      <c r="BL142" s="16" t="s">
        <v>183</v>
      </c>
      <c r="BM142" s="257" t="s">
        <v>429</v>
      </c>
    </row>
    <row r="143" s="13" customFormat="1">
      <c r="A143" s="13"/>
      <c r="B143" s="272"/>
      <c r="C143" s="273"/>
      <c r="D143" s="259" t="s">
        <v>396</v>
      </c>
      <c r="E143" s="274" t="s">
        <v>430</v>
      </c>
      <c r="F143" s="275" t="s">
        <v>325</v>
      </c>
      <c r="G143" s="273"/>
      <c r="H143" s="276">
        <v>25</v>
      </c>
      <c r="I143" s="277"/>
      <c r="J143" s="273"/>
      <c r="K143" s="273"/>
      <c r="L143" s="278"/>
      <c r="M143" s="279"/>
      <c r="N143" s="280"/>
      <c r="O143" s="280"/>
      <c r="P143" s="280"/>
      <c r="Q143" s="280"/>
      <c r="R143" s="280"/>
      <c r="S143" s="280"/>
      <c r="T143" s="28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82" t="s">
        <v>396</v>
      </c>
      <c r="AU143" s="282" t="s">
        <v>90</v>
      </c>
      <c r="AV143" s="13" t="s">
        <v>92</v>
      </c>
      <c r="AW143" s="13" t="s">
        <v>38</v>
      </c>
      <c r="AX143" s="13" t="s">
        <v>90</v>
      </c>
      <c r="AY143" s="282" t="s">
        <v>175</v>
      </c>
    </row>
    <row r="144" s="2" customFormat="1" ht="16.5" customHeight="1">
      <c r="A144" s="38"/>
      <c r="B144" s="39"/>
      <c r="C144" s="246" t="s">
        <v>210</v>
      </c>
      <c r="D144" s="246" t="s">
        <v>178</v>
      </c>
      <c r="E144" s="247" t="s">
        <v>278</v>
      </c>
      <c r="F144" s="248" t="s">
        <v>431</v>
      </c>
      <c r="G144" s="249" t="s">
        <v>260</v>
      </c>
      <c r="H144" s="250">
        <v>2.5</v>
      </c>
      <c r="I144" s="251"/>
      <c r="J144" s="252">
        <f>ROUND(I144*H144,2)</f>
        <v>0</v>
      </c>
      <c r="K144" s="248" t="s">
        <v>261</v>
      </c>
      <c r="L144" s="44"/>
      <c r="M144" s="253" t="s">
        <v>1</v>
      </c>
      <c r="N144" s="254" t="s">
        <v>47</v>
      </c>
      <c r="O144" s="91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7" t="s">
        <v>183</v>
      </c>
      <c r="AT144" s="257" t="s">
        <v>178</v>
      </c>
      <c r="AU144" s="257" t="s">
        <v>90</v>
      </c>
      <c r="AY144" s="16" t="s">
        <v>175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90</v>
      </c>
      <c r="BK144" s="258">
        <f>ROUND(I144*H144,2)</f>
        <v>0</v>
      </c>
      <c r="BL144" s="16" t="s">
        <v>183</v>
      </c>
      <c r="BM144" s="257" t="s">
        <v>432</v>
      </c>
    </row>
    <row r="145" s="13" customFormat="1">
      <c r="A145" s="13"/>
      <c r="B145" s="272"/>
      <c r="C145" s="273"/>
      <c r="D145" s="259" t="s">
        <v>396</v>
      </c>
      <c r="E145" s="274" t="s">
        <v>433</v>
      </c>
      <c r="F145" s="275" t="s">
        <v>423</v>
      </c>
      <c r="G145" s="273"/>
      <c r="H145" s="276">
        <v>2.5</v>
      </c>
      <c r="I145" s="277"/>
      <c r="J145" s="273"/>
      <c r="K145" s="273"/>
      <c r="L145" s="278"/>
      <c r="M145" s="279"/>
      <c r="N145" s="280"/>
      <c r="O145" s="280"/>
      <c r="P145" s="280"/>
      <c r="Q145" s="280"/>
      <c r="R145" s="280"/>
      <c r="S145" s="280"/>
      <c r="T145" s="28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82" t="s">
        <v>396</v>
      </c>
      <c r="AU145" s="282" t="s">
        <v>90</v>
      </c>
      <c r="AV145" s="13" t="s">
        <v>92</v>
      </c>
      <c r="AW145" s="13" t="s">
        <v>38</v>
      </c>
      <c r="AX145" s="13" t="s">
        <v>90</v>
      </c>
      <c r="AY145" s="282" t="s">
        <v>175</v>
      </c>
    </row>
    <row r="146" s="2" customFormat="1" ht="16.5" customHeight="1">
      <c r="A146" s="38"/>
      <c r="B146" s="39"/>
      <c r="C146" s="246" t="s">
        <v>199</v>
      </c>
      <c r="D146" s="246" t="s">
        <v>178</v>
      </c>
      <c r="E146" s="247" t="s">
        <v>280</v>
      </c>
      <c r="F146" s="248" t="s">
        <v>434</v>
      </c>
      <c r="G146" s="249" t="s">
        <v>275</v>
      </c>
      <c r="H146" s="250">
        <v>25</v>
      </c>
      <c r="I146" s="251"/>
      <c r="J146" s="252">
        <f>ROUND(I146*H146,2)</f>
        <v>0</v>
      </c>
      <c r="K146" s="248" t="s">
        <v>261</v>
      </c>
      <c r="L146" s="44"/>
      <c r="M146" s="253" t="s">
        <v>1</v>
      </c>
      <c r="N146" s="254" t="s">
        <v>47</v>
      </c>
      <c r="O146" s="91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7" t="s">
        <v>183</v>
      </c>
      <c r="AT146" s="257" t="s">
        <v>178</v>
      </c>
      <c r="AU146" s="257" t="s">
        <v>90</v>
      </c>
      <c r="AY146" s="16" t="s">
        <v>175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90</v>
      </c>
      <c r="BK146" s="258">
        <f>ROUND(I146*H146,2)</f>
        <v>0</v>
      </c>
      <c r="BL146" s="16" t="s">
        <v>183</v>
      </c>
      <c r="BM146" s="257" t="s">
        <v>435</v>
      </c>
    </row>
    <row r="147" s="13" customFormat="1">
      <c r="A147" s="13"/>
      <c r="B147" s="272"/>
      <c r="C147" s="273"/>
      <c r="D147" s="259" t="s">
        <v>396</v>
      </c>
      <c r="E147" s="274" t="s">
        <v>436</v>
      </c>
      <c r="F147" s="275" t="s">
        <v>325</v>
      </c>
      <c r="G147" s="273"/>
      <c r="H147" s="276">
        <v>25</v>
      </c>
      <c r="I147" s="277"/>
      <c r="J147" s="273"/>
      <c r="K147" s="273"/>
      <c r="L147" s="278"/>
      <c r="M147" s="279"/>
      <c r="N147" s="280"/>
      <c r="O147" s="280"/>
      <c r="P147" s="280"/>
      <c r="Q147" s="280"/>
      <c r="R147" s="280"/>
      <c r="S147" s="280"/>
      <c r="T147" s="28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82" t="s">
        <v>396</v>
      </c>
      <c r="AU147" s="282" t="s">
        <v>90</v>
      </c>
      <c r="AV147" s="13" t="s">
        <v>92</v>
      </c>
      <c r="AW147" s="13" t="s">
        <v>38</v>
      </c>
      <c r="AX147" s="13" t="s">
        <v>90</v>
      </c>
      <c r="AY147" s="282" t="s">
        <v>175</v>
      </c>
    </row>
    <row r="148" s="12" customFormat="1" ht="25.92" customHeight="1">
      <c r="A148" s="12"/>
      <c r="B148" s="230"/>
      <c r="C148" s="231"/>
      <c r="D148" s="232" t="s">
        <v>81</v>
      </c>
      <c r="E148" s="233" t="s">
        <v>174</v>
      </c>
      <c r="F148" s="233" t="s">
        <v>282</v>
      </c>
      <c r="G148" s="231"/>
      <c r="H148" s="231"/>
      <c r="I148" s="234"/>
      <c r="J148" s="235">
        <f>BK148</f>
        <v>0</v>
      </c>
      <c r="K148" s="231"/>
      <c r="L148" s="236"/>
      <c r="M148" s="237"/>
      <c r="N148" s="238"/>
      <c r="O148" s="238"/>
      <c r="P148" s="239">
        <f>SUM(P149:P178)</f>
        <v>0</v>
      </c>
      <c r="Q148" s="238"/>
      <c r="R148" s="239">
        <f>SUM(R149:R178)</f>
        <v>0</v>
      </c>
      <c r="S148" s="238"/>
      <c r="T148" s="240">
        <f>SUM(T149:T178)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1" t="s">
        <v>90</v>
      </c>
      <c r="AT148" s="242" t="s">
        <v>81</v>
      </c>
      <c r="AU148" s="242" t="s">
        <v>82</v>
      </c>
      <c r="AY148" s="241" t="s">
        <v>175</v>
      </c>
      <c r="BK148" s="243">
        <f>SUM(BK149:BK178)</f>
        <v>0</v>
      </c>
    </row>
    <row r="149" s="2" customFormat="1" ht="16.5" customHeight="1">
      <c r="A149" s="38"/>
      <c r="B149" s="39"/>
      <c r="C149" s="246" t="s">
        <v>219</v>
      </c>
      <c r="D149" s="246" t="s">
        <v>178</v>
      </c>
      <c r="E149" s="247" t="s">
        <v>283</v>
      </c>
      <c r="F149" s="248" t="s">
        <v>437</v>
      </c>
      <c r="G149" s="249" t="s">
        <v>260</v>
      </c>
      <c r="H149" s="250">
        <v>37.899999999999999</v>
      </c>
      <c r="I149" s="251"/>
      <c r="J149" s="252">
        <f>ROUND(I149*H149,2)</f>
        <v>0</v>
      </c>
      <c r="K149" s="248" t="s">
        <v>261</v>
      </c>
      <c r="L149" s="44"/>
      <c r="M149" s="253" t="s">
        <v>1</v>
      </c>
      <c r="N149" s="254" t="s">
        <v>47</v>
      </c>
      <c r="O149" s="91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7" t="s">
        <v>183</v>
      </c>
      <c r="AT149" s="257" t="s">
        <v>178</v>
      </c>
      <c r="AU149" s="257" t="s">
        <v>90</v>
      </c>
      <c r="AY149" s="16" t="s">
        <v>175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90</v>
      </c>
      <c r="BK149" s="258">
        <f>ROUND(I149*H149,2)</f>
        <v>0</v>
      </c>
      <c r="BL149" s="16" t="s">
        <v>183</v>
      </c>
      <c r="BM149" s="257" t="s">
        <v>438</v>
      </c>
    </row>
    <row r="150" s="13" customFormat="1">
      <c r="A150" s="13"/>
      <c r="B150" s="272"/>
      <c r="C150" s="273"/>
      <c r="D150" s="259" t="s">
        <v>396</v>
      </c>
      <c r="E150" s="274" t="s">
        <v>439</v>
      </c>
      <c r="F150" s="275" t="s">
        <v>440</v>
      </c>
      <c r="G150" s="273"/>
      <c r="H150" s="276">
        <v>14.699999999999999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82" t="s">
        <v>396</v>
      </c>
      <c r="AU150" s="282" t="s">
        <v>90</v>
      </c>
      <c r="AV150" s="13" t="s">
        <v>92</v>
      </c>
      <c r="AW150" s="13" t="s">
        <v>38</v>
      </c>
      <c r="AX150" s="13" t="s">
        <v>82</v>
      </c>
      <c r="AY150" s="282" t="s">
        <v>175</v>
      </c>
    </row>
    <row r="151" s="13" customFormat="1">
      <c r="A151" s="13"/>
      <c r="B151" s="272"/>
      <c r="C151" s="273"/>
      <c r="D151" s="259" t="s">
        <v>396</v>
      </c>
      <c r="E151" s="274" t="s">
        <v>380</v>
      </c>
      <c r="F151" s="275" t="s">
        <v>441</v>
      </c>
      <c r="G151" s="273"/>
      <c r="H151" s="276">
        <v>23.199999999999999</v>
      </c>
      <c r="I151" s="277"/>
      <c r="J151" s="273"/>
      <c r="K151" s="273"/>
      <c r="L151" s="278"/>
      <c r="M151" s="279"/>
      <c r="N151" s="280"/>
      <c r="O151" s="280"/>
      <c r="P151" s="280"/>
      <c r="Q151" s="280"/>
      <c r="R151" s="280"/>
      <c r="S151" s="280"/>
      <c r="T151" s="28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82" t="s">
        <v>396</v>
      </c>
      <c r="AU151" s="282" t="s">
        <v>90</v>
      </c>
      <c r="AV151" s="13" t="s">
        <v>92</v>
      </c>
      <c r="AW151" s="13" t="s">
        <v>38</v>
      </c>
      <c r="AX151" s="13" t="s">
        <v>82</v>
      </c>
      <c r="AY151" s="282" t="s">
        <v>175</v>
      </c>
    </row>
    <row r="152" s="13" customFormat="1">
      <c r="A152" s="13"/>
      <c r="B152" s="272"/>
      <c r="C152" s="273"/>
      <c r="D152" s="259" t="s">
        <v>396</v>
      </c>
      <c r="E152" s="274" t="s">
        <v>442</v>
      </c>
      <c r="F152" s="275" t="s">
        <v>443</v>
      </c>
      <c r="G152" s="273"/>
      <c r="H152" s="276">
        <v>37.899999999999999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82" t="s">
        <v>396</v>
      </c>
      <c r="AU152" s="282" t="s">
        <v>90</v>
      </c>
      <c r="AV152" s="13" t="s">
        <v>92</v>
      </c>
      <c r="AW152" s="13" t="s">
        <v>38</v>
      </c>
      <c r="AX152" s="13" t="s">
        <v>90</v>
      </c>
      <c r="AY152" s="282" t="s">
        <v>175</v>
      </c>
    </row>
    <row r="153" s="2" customFormat="1" ht="16.5" customHeight="1">
      <c r="A153" s="38"/>
      <c r="B153" s="39"/>
      <c r="C153" s="246" t="s">
        <v>204</v>
      </c>
      <c r="D153" s="246" t="s">
        <v>178</v>
      </c>
      <c r="E153" s="247" t="s">
        <v>285</v>
      </c>
      <c r="F153" s="248" t="s">
        <v>437</v>
      </c>
      <c r="G153" s="249" t="s">
        <v>260</v>
      </c>
      <c r="H153" s="250">
        <v>2.0499999999999998</v>
      </c>
      <c r="I153" s="251"/>
      <c r="J153" s="252">
        <f>ROUND(I153*H153,2)</f>
        <v>0</v>
      </c>
      <c r="K153" s="248" t="s">
        <v>261</v>
      </c>
      <c r="L153" s="44"/>
      <c r="M153" s="253" t="s">
        <v>1</v>
      </c>
      <c r="N153" s="254" t="s">
        <v>47</v>
      </c>
      <c r="O153" s="91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7" t="s">
        <v>183</v>
      </c>
      <c r="AT153" s="257" t="s">
        <v>178</v>
      </c>
      <c r="AU153" s="257" t="s">
        <v>90</v>
      </c>
      <c r="AY153" s="16" t="s">
        <v>175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90</v>
      </c>
      <c r="BK153" s="258">
        <f>ROUND(I153*H153,2)</f>
        <v>0</v>
      </c>
      <c r="BL153" s="16" t="s">
        <v>183</v>
      </c>
      <c r="BM153" s="257" t="s">
        <v>444</v>
      </c>
    </row>
    <row r="154" s="13" customFormat="1">
      <c r="A154" s="13"/>
      <c r="B154" s="272"/>
      <c r="C154" s="273"/>
      <c r="D154" s="259" t="s">
        <v>396</v>
      </c>
      <c r="E154" s="274" t="s">
        <v>445</v>
      </c>
      <c r="F154" s="275" t="s">
        <v>446</v>
      </c>
      <c r="G154" s="273"/>
      <c r="H154" s="276">
        <v>1.25</v>
      </c>
      <c r="I154" s="277"/>
      <c r="J154" s="273"/>
      <c r="K154" s="273"/>
      <c r="L154" s="278"/>
      <c r="M154" s="279"/>
      <c r="N154" s="280"/>
      <c r="O154" s="280"/>
      <c r="P154" s="280"/>
      <c r="Q154" s="280"/>
      <c r="R154" s="280"/>
      <c r="S154" s="280"/>
      <c r="T154" s="28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82" t="s">
        <v>396</v>
      </c>
      <c r="AU154" s="282" t="s">
        <v>90</v>
      </c>
      <c r="AV154" s="13" t="s">
        <v>92</v>
      </c>
      <c r="AW154" s="13" t="s">
        <v>38</v>
      </c>
      <c r="AX154" s="13" t="s">
        <v>82</v>
      </c>
      <c r="AY154" s="282" t="s">
        <v>175</v>
      </c>
    </row>
    <row r="155" s="13" customFormat="1">
      <c r="A155" s="13"/>
      <c r="B155" s="272"/>
      <c r="C155" s="273"/>
      <c r="D155" s="259" t="s">
        <v>396</v>
      </c>
      <c r="E155" s="274" t="s">
        <v>382</v>
      </c>
      <c r="F155" s="275" t="s">
        <v>447</v>
      </c>
      <c r="G155" s="273"/>
      <c r="H155" s="276">
        <v>0.80000000000000004</v>
      </c>
      <c r="I155" s="277"/>
      <c r="J155" s="273"/>
      <c r="K155" s="273"/>
      <c r="L155" s="278"/>
      <c r="M155" s="279"/>
      <c r="N155" s="280"/>
      <c r="O155" s="280"/>
      <c r="P155" s="280"/>
      <c r="Q155" s="280"/>
      <c r="R155" s="280"/>
      <c r="S155" s="280"/>
      <c r="T155" s="28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82" t="s">
        <v>396</v>
      </c>
      <c r="AU155" s="282" t="s">
        <v>90</v>
      </c>
      <c r="AV155" s="13" t="s">
        <v>92</v>
      </c>
      <c r="AW155" s="13" t="s">
        <v>38</v>
      </c>
      <c r="AX155" s="13" t="s">
        <v>82</v>
      </c>
      <c r="AY155" s="282" t="s">
        <v>175</v>
      </c>
    </row>
    <row r="156" s="13" customFormat="1">
      <c r="A156" s="13"/>
      <c r="B156" s="272"/>
      <c r="C156" s="273"/>
      <c r="D156" s="259" t="s">
        <v>396</v>
      </c>
      <c r="E156" s="274" t="s">
        <v>448</v>
      </c>
      <c r="F156" s="275" t="s">
        <v>449</v>
      </c>
      <c r="G156" s="273"/>
      <c r="H156" s="276">
        <v>2.0499999999999998</v>
      </c>
      <c r="I156" s="277"/>
      <c r="J156" s="273"/>
      <c r="K156" s="273"/>
      <c r="L156" s="278"/>
      <c r="M156" s="279"/>
      <c r="N156" s="280"/>
      <c r="O156" s="280"/>
      <c r="P156" s="280"/>
      <c r="Q156" s="280"/>
      <c r="R156" s="280"/>
      <c r="S156" s="280"/>
      <c r="T156" s="28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82" t="s">
        <v>396</v>
      </c>
      <c r="AU156" s="282" t="s">
        <v>90</v>
      </c>
      <c r="AV156" s="13" t="s">
        <v>92</v>
      </c>
      <c r="AW156" s="13" t="s">
        <v>38</v>
      </c>
      <c r="AX156" s="13" t="s">
        <v>90</v>
      </c>
      <c r="AY156" s="282" t="s">
        <v>175</v>
      </c>
    </row>
    <row r="157" s="2" customFormat="1" ht="16.5" customHeight="1">
      <c r="A157" s="38"/>
      <c r="B157" s="39"/>
      <c r="C157" s="246" t="s">
        <v>228</v>
      </c>
      <c r="D157" s="246" t="s">
        <v>178</v>
      </c>
      <c r="E157" s="247" t="s">
        <v>289</v>
      </c>
      <c r="F157" s="248" t="s">
        <v>450</v>
      </c>
      <c r="G157" s="249" t="s">
        <v>275</v>
      </c>
      <c r="H157" s="250">
        <v>15</v>
      </c>
      <c r="I157" s="251"/>
      <c r="J157" s="252">
        <f>ROUND(I157*H157,2)</f>
        <v>0</v>
      </c>
      <c r="K157" s="248" t="s">
        <v>261</v>
      </c>
      <c r="L157" s="44"/>
      <c r="M157" s="253" t="s">
        <v>1</v>
      </c>
      <c r="N157" s="254" t="s">
        <v>47</v>
      </c>
      <c r="O157" s="91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7" t="s">
        <v>183</v>
      </c>
      <c r="AT157" s="257" t="s">
        <v>178</v>
      </c>
      <c r="AU157" s="257" t="s">
        <v>90</v>
      </c>
      <c r="AY157" s="16" t="s">
        <v>175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90</v>
      </c>
      <c r="BK157" s="258">
        <f>ROUND(I157*H157,2)</f>
        <v>0</v>
      </c>
      <c r="BL157" s="16" t="s">
        <v>183</v>
      </c>
      <c r="BM157" s="257" t="s">
        <v>451</v>
      </c>
    </row>
    <row r="158" s="13" customFormat="1">
      <c r="A158" s="13"/>
      <c r="B158" s="272"/>
      <c r="C158" s="273"/>
      <c r="D158" s="259" t="s">
        <v>396</v>
      </c>
      <c r="E158" s="274" t="s">
        <v>452</v>
      </c>
      <c r="F158" s="275" t="s">
        <v>453</v>
      </c>
      <c r="G158" s="273"/>
      <c r="H158" s="276">
        <v>15</v>
      </c>
      <c r="I158" s="277"/>
      <c r="J158" s="273"/>
      <c r="K158" s="273"/>
      <c r="L158" s="278"/>
      <c r="M158" s="279"/>
      <c r="N158" s="280"/>
      <c r="O158" s="280"/>
      <c r="P158" s="280"/>
      <c r="Q158" s="280"/>
      <c r="R158" s="280"/>
      <c r="S158" s="280"/>
      <c r="T158" s="28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82" t="s">
        <v>396</v>
      </c>
      <c r="AU158" s="282" t="s">
        <v>90</v>
      </c>
      <c r="AV158" s="13" t="s">
        <v>92</v>
      </c>
      <c r="AW158" s="13" t="s">
        <v>38</v>
      </c>
      <c r="AX158" s="13" t="s">
        <v>90</v>
      </c>
      <c r="AY158" s="282" t="s">
        <v>175</v>
      </c>
    </row>
    <row r="159" s="2" customFormat="1" ht="16.5" customHeight="1">
      <c r="A159" s="38"/>
      <c r="B159" s="39"/>
      <c r="C159" s="246" t="s">
        <v>209</v>
      </c>
      <c r="D159" s="246" t="s">
        <v>178</v>
      </c>
      <c r="E159" s="247" t="s">
        <v>291</v>
      </c>
      <c r="F159" s="248" t="s">
        <v>454</v>
      </c>
      <c r="G159" s="249" t="s">
        <v>260</v>
      </c>
      <c r="H159" s="250">
        <v>0.75</v>
      </c>
      <c r="I159" s="251"/>
      <c r="J159" s="252">
        <f>ROUND(I159*H159,2)</f>
        <v>0</v>
      </c>
      <c r="K159" s="248" t="s">
        <v>261</v>
      </c>
      <c r="L159" s="44"/>
      <c r="M159" s="253" t="s">
        <v>1</v>
      </c>
      <c r="N159" s="254" t="s">
        <v>47</v>
      </c>
      <c r="O159" s="91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7" t="s">
        <v>183</v>
      </c>
      <c r="AT159" s="257" t="s">
        <v>178</v>
      </c>
      <c r="AU159" s="257" t="s">
        <v>90</v>
      </c>
      <c r="AY159" s="16" t="s">
        <v>175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90</v>
      </c>
      <c r="BK159" s="258">
        <f>ROUND(I159*H159,2)</f>
        <v>0</v>
      </c>
      <c r="BL159" s="16" t="s">
        <v>183</v>
      </c>
      <c r="BM159" s="257" t="s">
        <v>455</v>
      </c>
    </row>
    <row r="160" s="13" customFormat="1">
      <c r="A160" s="13"/>
      <c r="B160" s="272"/>
      <c r="C160" s="273"/>
      <c r="D160" s="259" t="s">
        <v>396</v>
      </c>
      <c r="E160" s="274" t="s">
        <v>456</v>
      </c>
      <c r="F160" s="275" t="s">
        <v>419</v>
      </c>
      <c r="G160" s="273"/>
      <c r="H160" s="276">
        <v>0.75</v>
      </c>
      <c r="I160" s="277"/>
      <c r="J160" s="273"/>
      <c r="K160" s="273"/>
      <c r="L160" s="278"/>
      <c r="M160" s="279"/>
      <c r="N160" s="280"/>
      <c r="O160" s="280"/>
      <c r="P160" s="280"/>
      <c r="Q160" s="280"/>
      <c r="R160" s="280"/>
      <c r="S160" s="280"/>
      <c r="T160" s="28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82" t="s">
        <v>396</v>
      </c>
      <c r="AU160" s="282" t="s">
        <v>90</v>
      </c>
      <c r="AV160" s="13" t="s">
        <v>92</v>
      </c>
      <c r="AW160" s="13" t="s">
        <v>38</v>
      </c>
      <c r="AX160" s="13" t="s">
        <v>90</v>
      </c>
      <c r="AY160" s="282" t="s">
        <v>175</v>
      </c>
    </row>
    <row r="161" s="2" customFormat="1" ht="21.75" customHeight="1">
      <c r="A161" s="38"/>
      <c r="B161" s="39"/>
      <c r="C161" s="246" t="s">
        <v>8</v>
      </c>
      <c r="D161" s="246" t="s">
        <v>178</v>
      </c>
      <c r="E161" s="247" t="s">
        <v>457</v>
      </c>
      <c r="F161" s="248" t="s">
        <v>458</v>
      </c>
      <c r="G161" s="249" t="s">
        <v>275</v>
      </c>
      <c r="H161" s="250">
        <v>4.2000000000000002</v>
      </c>
      <c r="I161" s="251"/>
      <c r="J161" s="252">
        <f>ROUND(I161*H161,2)</f>
        <v>0</v>
      </c>
      <c r="K161" s="248" t="s">
        <v>261</v>
      </c>
      <c r="L161" s="44"/>
      <c r="M161" s="253" t="s">
        <v>1</v>
      </c>
      <c r="N161" s="254" t="s">
        <v>47</v>
      </c>
      <c r="O161" s="91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7" t="s">
        <v>183</v>
      </c>
      <c r="AT161" s="257" t="s">
        <v>178</v>
      </c>
      <c r="AU161" s="257" t="s">
        <v>90</v>
      </c>
      <c r="AY161" s="16" t="s">
        <v>175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90</v>
      </c>
      <c r="BK161" s="258">
        <f>ROUND(I161*H161,2)</f>
        <v>0</v>
      </c>
      <c r="BL161" s="16" t="s">
        <v>183</v>
      </c>
      <c r="BM161" s="257" t="s">
        <v>459</v>
      </c>
    </row>
    <row r="162" s="13" customFormat="1">
      <c r="A162" s="13"/>
      <c r="B162" s="272"/>
      <c r="C162" s="273"/>
      <c r="D162" s="259" t="s">
        <v>396</v>
      </c>
      <c r="E162" s="274" t="s">
        <v>460</v>
      </c>
      <c r="F162" s="275" t="s">
        <v>461</v>
      </c>
      <c r="G162" s="273"/>
      <c r="H162" s="276">
        <v>4.2000000000000002</v>
      </c>
      <c r="I162" s="277"/>
      <c r="J162" s="273"/>
      <c r="K162" s="273"/>
      <c r="L162" s="278"/>
      <c r="M162" s="279"/>
      <c r="N162" s="280"/>
      <c r="O162" s="280"/>
      <c r="P162" s="280"/>
      <c r="Q162" s="280"/>
      <c r="R162" s="280"/>
      <c r="S162" s="280"/>
      <c r="T162" s="28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82" t="s">
        <v>396</v>
      </c>
      <c r="AU162" s="282" t="s">
        <v>90</v>
      </c>
      <c r="AV162" s="13" t="s">
        <v>92</v>
      </c>
      <c r="AW162" s="13" t="s">
        <v>38</v>
      </c>
      <c r="AX162" s="13" t="s">
        <v>90</v>
      </c>
      <c r="AY162" s="282" t="s">
        <v>175</v>
      </c>
    </row>
    <row r="163" s="2" customFormat="1" ht="21.75" customHeight="1">
      <c r="A163" s="38"/>
      <c r="B163" s="39"/>
      <c r="C163" s="246" t="s">
        <v>213</v>
      </c>
      <c r="D163" s="246" t="s">
        <v>178</v>
      </c>
      <c r="E163" s="247" t="s">
        <v>297</v>
      </c>
      <c r="F163" s="248" t="s">
        <v>462</v>
      </c>
      <c r="G163" s="249" t="s">
        <v>275</v>
      </c>
      <c r="H163" s="250">
        <v>112.40000000000001</v>
      </c>
      <c r="I163" s="251"/>
      <c r="J163" s="252">
        <f>ROUND(I163*H163,2)</f>
        <v>0</v>
      </c>
      <c r="K163" s="248" t="s">
        <v>261</v>
      </c>
      <c r="L163" s="44"/>
      <c r="M163" s="253" t="s">
        <v>1</v>
      </c>
      <c r="N163" s="254" t="s">
        <v>47</v>
      </c>
      <c r="O163" s="91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7" t="s">
        <v>183</v>
      </c>
      <c r="AT163" s="257" t="s">
        <v>178</v>
      </c>
      <c r="AU163" s="257" t="s">
        <v>90</v>
      </c>
      <c r="AY163" s="16" t="s">
        <v>175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90</v>
      </c>
      <c r="BK163" s="258">
        <f>ROUND(I163*H163,2)</f>
        <v>0</v>
      </c>
      <c r="BL163" s="16" t="s">
        <v>183</v>
      </c>
      <c r="BM163" s="257" t="s">
        <v>463</v>
      </c>
    </row>
    <row r="164" s="13" customFormat="1">
      <c r="A164" s="13"/>
      <c r="B164" s="272"/>
      <c r="C164" s="273"/>
      <c r="D164" s="259" t="s">
        <v>396</v>
      </c>
      <c r="E164" s="274" t="s">
        <v>464</v>
      </c>
      <c r="F164" s="275" t="s">
        <v>465</v>
      </c>
      <c r="G164" s="273"/>
      <c r="H164" s="276">
        <v>112.40000000000001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82" t="s">
        <v>396</v>
      </c>
      <c r="AU164" s="282" t="s">
        <v>90</v>
      </c>
      <c r="AV164" s="13" t="s">
        <v>92</v>
      </c>
      <c r="AW164" s="13" t="s">
        <v>38</v>
      </c>
      <c r="AX164" s="13" t="s">
        <v>90</v>
      </c>
      <c r="AY164" s="282" t="s">
        <v>175</v>
      </c>
    </row>
    <row r="165" s="2" customFormat="1" ht="21.75" customHeight="1">
      <c r="A165" s="38"/>
      <c r="B165" s="39"/>
      <c r="C165" s="246" t="s">
        <v>296</v>
      </c>
      <c r="D165" s="246" t="s">
        <v>178</v>
      </c>
      <c r="E165" s="247" t="s">
        <v>466</v>
      </c>
      <c r="F165" s="248" t="s">
        <v>467</v>
      </c>
      <c r="G165" s="249" t="s">
        <v>275</v>
      </c>
      <c r="H165" s="250">
        <v>24.399999999999999</v>
      </c>
      <c r="I165" s="251"/>
      <c r="J165" s="252">
        <f>ROUND(I165*H165,2)</f>
        <v>0</v>
      </c>
      <c r="K165" s="248" t="s">
        <v>261</v>
      </c>
      <c r="L165" s="44"/>
      <c r="M165" s="253" t="s">
        <v>1</v>
      </c>
      <c r="N165" s="254" t="s">
        <v>47</v>
      </c>
      <c r="O165" s="91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7" t="s">
        <v>183</v>
      </c>
      <c r="AT165" s="257" t="s">
        <v>178</v>
      </c>
      <c r="AU165" s="257" t="s">
        <v>90</v>
      </c>
      <c r="AY165" s="16" t="s">
        <v>175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90</v>
      </c>
      <c r="BK165" s="258">
        <f>ROUND(I165*H165,2)</f>
        <v>0</v>
      </c>
      <c r="BL165" s="16" t="s">
        <v>183</v>
      </c>
      <c r="BM165" s="257" t="s">
        <v>468</v>
      </c>
    </row>
    <row r="166" s="13" customFormat="1">
      <c r="A166" s="13"/>
      <c r="B166" s="272"/>
      <c r="C166" s="273"/>
      <c r="D166" s="259" t="s">
        <v>396</v>
      </c>
      <c r="E166" s="274" t="s">
        <v>469</v>
      </c>
      <c r="F166" s="275" t="s">
        <v>470</v>
      </c>
      <c r="G166" s="273"/>
      <c r="H166" s="276">
        <v>14</v>
      </c>
      <c r="I166" s="277"/>
      <c r="J166" s="273"/>
      <c r="K166" s="273"/>
      <c r="L166" s="278"/>
      <c r="M166" s="279"/>
      <c r="N166" s="280"/>
      <c r="O166" s="280"/>
      <c r="P166" s="280"/>
      <c r="Q166" s="280"/>
      <c r="R166" s="280"/>
      <c r="S166" s="280"/>
      <c r="T166" s="28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82" t="s">
        <v>396</v>
      </c>
      <c r="AU166" s="282" t="s">
        <v>90</v>
      </c>
      <c r="AV166" s="13" t="s">
        <v>92</v>
      </c>
      <c r="AW166" s="13" t="s">
        <v>38</v>
      </c>
      <c r="AX166" s="13" t="s">
        <v>82</v>
      </c>
      <c r="AY166" s="282" t="s">
        <v>175</v>
      </c>
    </row>
    <row r="167" s="13" customFormat="1">
      <c r="A167" s="13"/>
      <c r="B167" s="272"/>
      <c r="C167" s="273"/>
      <c r="D167" s="259" t="s">
        <v>396</v>
      </c>
      <c r="E167" s="274" t="s">
        <v>378</v>
      </c>
      <c r="F167" s="275" t="s">
        <v>471</v>
      </c>
      <c r="G167" s="273"/>
      <c r="H167" s="276">
        <v>10.4</v>
      </c>
      <c r="I167" s="277"/>
      <c r="J167" s="273"/>
      <c r="K167" s="273"/>
      <c r="L167" s="278"/>
      <c r="M167" s="279"/>
      <c r="N167" s="280"/>
      <c r="O167" s="280"/>
      <c r="P167" s="280"/>
      <c r="Q167" s="280"/>
      <c r="R167" s="280"/>
      <c r="S167" s="280"/>
      <c r="T167" s="28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82" t="s">
        <v>396</v>
      </c>
      <c r="AU167" s="282" t="s">
        <v>90</v>
      </c>
      <c r="AV167" s="13" t="s">
        <v>92</v>
      </c>
      <c r="AW167" s="13" t="s">
        <v>38</v>
      </c>
      <c r="AX167" s="13" t="s">
        <v>82</v>
      </c>
      <c r="AY167" s="282" t="s">
        <v>175</v>
      </c>
    </row>
    <row r="168" s="13" customFormat="1">
      <c r="A168" s="13"/>
      <c r="B168" s="272"/>
      <c r="C168" s="273"/>
      <c r="D168" s="259" t="s">
        <v>396</v>
      </c>
      <c r="E168" s="274" t="s">
        <v>472</v>
      </c>
      <c r="F168" s="275" t="s">
        <v>473</v>
      </c>
      <c r="G168" s="273"/>
      <c r="H168" s="276">
        <v>24.399999999999999</v>
      </c>
      <c r="I168" s="277"/>
      <c r="J168" s="273"/>
      <c r="K168" s="273"/>
      <c r="L168" s="278"/>
      <c r="M168" s="279"/>
      <c r="N168" s="280"/>
      <c r="O168" s="280"/>
      <c r="P168" s="280"/>
      <c r="Q168" s="280"/>
      <c r="R168" s="280"/>
      <c r="S168" s="280"/>
      <c r="T168" s="28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82" t="s">
        <v>396</v>
      </c>
      <c r="AU168" s="282" t="s">
        <v>90</v>
      </c>
      <c r="AV168" s="13" t="s">
        <v>92</v>
      </c>
      <c r="AW168" s="13" t="s">
        <v>38</v>
      </c>
      <c r="AX168" s="13" t="s">
        <v>90</v>
      </c>
      <c r="AY168" s="282" t="s">
        <v>175</v>
      </c>
    </row>
    <row r="169" s="2" customFormat="1" ht="21.75" customHeight="1">
      <c r="A169" s="38"/>
      <c r="B169" s="39"/>
      <c r="C169" s="246" t="s">
        <v>216</v>
      </c>
      <c r="D169" s="246" t="s">
        <v>178</v>
      </c>
      <c r="E169" s="247" t="s">
        <v>474</v>
      </c>
      <c r="F169" s="248" t="s">
        <v>467</v>
      </c>
      <c r="G169" s="249" t="s">
        <v>275</v>
      </c>
      <c r="H169" s="250">
        <v>4.5999999999999996</v>
      </c>
      <c r="I169" s="251"/>
      <c r="J169" s="252">
        <f>ROUND(I169*H169,2)</f>
        <v>0</v>
      </c>
      <c r="K169" s="248" t="s">
        <v>261</v>
      </c>
      <c r="L169" s="44"/>
      <c r="M169" s="253" t="s">
        <v>1</v>
      </c>
      <c r="N169" s="254" t="s">
        <v>47</v>
      </c>
      <c r="O169" s="91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7" t="s">
        <v>183</v>
      </c>
      <c r="AT169" s="257" t="s">
        <v>178</v>
      </c>
      <c r="AU169" s="257" t="s">
        <v>90</v>
      </c>
      <c r="AY169" s="16" t="s">
        <v>175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90</v>
      </c>
      <c r="BK169" s="258">
        <f>ROUND(I169*H169,2)</f>
        <v>0</v>
      </c>
      <c r="BL169" s="16" t="s">
        <v>183</v>
      </c>
      <c r="BM169" s="257" t="s">
        <v>475</v>
      </c>
    </row>
    <row r="170" s="13" customFormat="1">
      <c r="A170" s="13"/>
      <c r="B170" s="272"/>
      <c r="C170" s="273"/>
      <c r="D170" s="259" t="s">
        <v>396</v>
      </c>
      <c r="E170" s="274" t="s">
        <v>476</v>
      </c>
      <c r="F170" s="275" t="s">
        <v>477</v>
      </c>
      <c r="G170" s="273"/>
      <c r="H170" s="276">
        <v>4.5999999999999996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82" t="s">
        <v>396</v>
      </c>
      <c r="AU170" s="282" t="s">
        <v>90</v>
      </c>
      <c r="AV170" s="13" t="s">
        <v>92</v>
      </c>
      <c r="AW170" s="13" t="s">
        <v>38</v>
      </c>
      <c r="AX170" s="13" t="s">
        <v>90</v>
      </c>
      <c r="AY170" s="282" t="s">
        <v>175</v>
      </c>
    </row>
    <row r="171" s="2" customFormat="1" ht="16.5" customHeight="1">
      <c r="A171" s="38"/>
      <c r="B171" s="39"/>
      <c r="C171" s="246" t="s">
        <v>303</v>
      </c>
      <c r="D171" s="246" t="s">
        <v>178</v>
      </c>
      <c r="E171" s="247" t="s">
        <v>478</v>
      </c>
      <c r="F171" s="248" t="s">
        <v>479</v>
      </c>
      <c r="G171" s="249" t="s">
        <v>275</v>
      </c>
      <c r="H171" s="250">
        <v>10</v>
      </c>
      <c r="I171" s="251"/>
      <c r="J171" s="252">
        <f>ROUND(I171*H171,2)</f>
        <v>0</v>
      </c>
      <c r="K171" s="248" t="s">
        <v>261</v>
      </c>
      <c r="L171" s="44"/>
      <c r="M171" s="253" t="s">
        <v>1</v>
      </c>
      <c r="N171" s="254" t="s">
        <v>47</v>
      </c>
      <c r="O171" s="91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57" t="s">
        <v>183</v>
      </c>
      <c r="AT171" s="257" t="s">
        <v>178</v>
      </c>
      <c r="AU171" s="257" t="s">
        <v>90</v>
      </c>
      <c r="AY171" s="16" t="s">
        <v>175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90</v>
      </c>
      <c r="BK171" s="258">
        <f>ROUND(I171*H171,2)</f>
        <v>0</v>
      </c>
      <c r="BL171" s="16" t="s">
        <v>183</v>
      </c>
      <c r="BM171" s="257" t="s">
        <v>480</v>
      </c>
    </row>
    <row r="172" s="2" customFormat="1" ht="21.75" customHeight="1">
      <c r="A172" s="38"/>
      <c r="B172" s="39"/>
      <c r="C172" s="246" t="s">
        <v>222</v>
      </c>
      <c r="D172" s="246" t="s">
        <v>178</v>
      </c>
      <c r="E172" s="247" t="s">
        <v>304</v>
      </c>
      <c r="F172" s="248" t="s">
        <v>481</v>
      </c>
      <c r="G172" s="249" t="s">
        <v>275</v>
      </c>
      <c r="H172" s="250">
        <v>449.60000000000002</v>
      </c>
      <c r="I172" s="251"/>
      <c r="J172" s="252">
        <f>ROUND(I172*H172,2)</f>
        <v>0</v>
      </c>
      <c r="K172" s="248" t="s">
        <v>261</v>
      </c>
      <c r="L172" s="44"/>
      <c r="M172" s="253" t="s">
        <v>1</v>
      </c>
      <c r="N172" s="254" t="s">
        <v>47</v>
      </c>
      <c r="O172" s="91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7" t="s">
        <v>183</v>
      </c>
      <c r="AT172" s="257" t="s">
        <v>178</v>
      </c>
      <c r="AU172" s="257" t="s">
        <v>90</v>
      </c>
      <c r="AY172" s="16" t="s">
        <v>175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90</v>
      </c>
      <c r="BK172" s="258">
        <f>ROUND(I172*H172,2)</f>
        <v>0</v>
      </c>
      <c r="BL172" s="16" t="s">
        <v>183</v>
      </c>
      <c r="BM172" s="257" t="s">
        <v>482</v>
      </c>
    </row>
    <row r="173" s="13" customFormat="1">
      <c r="A173" s="13"/>
      <c r="B173" s="272"/>
      <c r="C173" s="273"/>
      <c r="D173" s="259" t="s">
        <v>396</v>
      </c>
      <c r="E173" s="274" t="s">
        <v>483</v>
      </c>
      <c r="F173" s="275" t="s">
        <v>484</v>
      </c>
      <c r="G173" s="273"/>
      <c r="H173" s="276">
        <v>449.60000000000002</v>
      </c>
      <c r="I173" s="277"/>
      <c r="J173" s="273"/>
      <c r="K173" s="273"/>
      <c r="L173" s="278"/>
      <c r="M173" s="279"/>
      <c r="N173" s="280"/>
      <c r="O173" s="280"/>
      <c r="P173" s="280"/>
      <c r="Q173" s="280"/>
      <c r="R173" s="280"/>
      <c r="S173" s="280"/>
      <c r="T173" s="28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82" t="s">
        <v>396</v>
      </c>
      <c r="AU173" s="282" t="s">
        <v>90</v>
      </c>
      <c r="AV173" s="13" t="s">
        <v>92</v>
      </c>
      <c r="AW173" s="13" t="s">
        <v>38</v>
      </c>
      <c r="AX173" s="13" t="s">
        <v>90</v>
      </c>
      <c r="AY173" s="282" t="s">
        <v>175</v>
      </c>
    </row>
    <row r="174" s="2" customFormat="1" ht="21.75" customHeight="1">
      <c r="A174" s="38"/>
      <c r="B174" s="39"/>
      <c r="C174" s="246" t="s">
        <v>7</v>
      </c>
      <c r="D174" s="246" t="s">
        <v>178</v>
      </c>
      <c r="E174" s="247" t="s">
        <v>307</v>
      </c>
      <c r="F174" s="248" t="s">
        <v>481</v>
      </c>
      <c r="G174" s="249" t="s">
        <v>275</v>
      </c>
      <c r="H174" s="250">
        <v>60</v>
      </c>
      <c r="I174" s="251"/>
      <c r="J174" s="252">
        <f>ROUND(I174*H174,2)</f>
        <v>0</v>
      </c>
      <c r="K174" s="248" t="s">
        <v>261</v>
      </c>
      <c r="L174" s="44"/>
      <c r="M174" s="253" t="s">
        <v>1</v>
      </c>
      <c r="N174" s="254" t="s">
        <v>47</v>
      </c>
      <c r="O174" s="91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57" t="s">
        <v>183</v>
      </c>
      <c r="AT174" s="257" t="s">
        <v>178</v>
      </c>
      <c r="AU174" s="257" t="s">
        <v>90</v>
      </c>
      <c r="AY174" s="16" t="s">
        <v>175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90</v>
      </c>
      <c r="BK174" s="258">
        <f>ROUND(I174*H174,2)</f>
        <v>0</v>
      </c>
      <c r="BL174" s="16" t="s">
        <v>183</v>
      </c>
      <c r="BM174" s="257" t="s">
        <v>485</v>
      </c>
    </row>
    <row r="175" s="13" customFormat="1">
      <c r="A175" s="13"/>
      <c r="B175" s="272"/>
      <c r="C175" s="273"/>
      <c r="D175" s="259" t="s">
        <v>396</v>
      </c>
      <c r="E175" s="274" t="s">
        <v>486</v>
      </c>
      <c r="F175" s="275" t="s">
        <v>487</v>
      </c>
      <c r="G175" s="273"/>
      <c r="H175" s="276">
        <v>60</v>
      </c>
      <c r="I175" s="277"/>
      <c r="J175" s="273"/>
      <c r="K175" s="273"/>
      <c r="L175" s="278"/>
      <c r="M175" s="279"/>
      <c r="N175" s="280"/>
      <c r="O175" s="280"/>
      <c r="P175" s="280"/>
      <c r="Q175" s="280"/>
      <c r="R175" s="280"/>
      <c r="S175" s="280"/>
      <c r="T175" s="28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82" t="s">
        <v>396</v>
      </c>
      <c r="AU175" s="282" t="s">
        <v>90</v>
      </c>
      <c r="AV175" s="13" t="s">
        <v>92</v>
      </c>
      <c r="AW175" s="13" t="s">
        <v>38</v>
      </c>
      <c r="AX175" s="13" t="s">
        <v>90</v>
      </c>
      <c r="AY175" s="282" t="s">
        <v>175</v>
      </c>
    </row>
    <row r="176" s="2" customFormat="1" ht="21.75" customHeight="1">
      <c r="A176" s="38"/>
      <c r="B176" s="39"/>
      <c r="C176" s="246" t="s">
        <v>225</v>
      </c>
      <c r="D176" s="246" t="s">
        <v>178</v>
      </c>
      <c r="E176" s="247" t="s">
        <v>488</v>
      </c>
      <c r="F176" s="248" t="s">
        <v>481</v>
      </c>
      <c r="G176" s="249" t="s">
        <v>275</v>
      </c>
      <c r="H176" s="250">
        <v>16.800000000000001</v>
      </c>
      <c r="I176" s="251"/>
      <c r="J176" s="252">
        <f>ROUND(I176*H176,2)</f>
        <v>0</v>
      </c>
      <c r="K176" s="248" t="s">
        <v>261</v>
      </c>
      <c r="L176" s="44"/>
      <c r="M176" s="253" t="s">
        <v>1</v>
      </c>
      <c r="N176" s="254" t="s">
        <v>47</v>
      </c>
      <c r="O176" s="91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7" t="s">
        <v>183</v>
      </c>
      <c r="AT176" s="257" t="s">
        <v>178</v>
      </c>
      <c r="AU176" s="257" t="s">
        <v>90</v>
      </c>
      <c r="AY176" s="16" t="s">
        <v>175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90</v>
      </c>
      <c r="BK176" s="258">
        <f>ROUND(I176*H176,2)</f>
        <v>0</v>
      </c>
      <c r="BL176" s="16" t="s">
        <v>183</v>
      </c>
      <c r="BM176" s="257" t="s">
        <v>489</v>
      </c>
    </row>
    <row r="177" s="13" customFormat="1">
      <c r="A177" s="13"/>
      <c r="B177" s="272"/>
      <c r="C177" s="273"/>
      <c r="D177" s="259" t="s">
        <v>396</v>
      </c>
      <c r="E177" s="274" t="s">
        <v>490</v>
      </c>
      <c r="F177" s="275" t="s">
        <v>491</v>
      </c>
      <c r="G177" s="273"/>
      <c r="H177" s="276">
        <v>16.800000000000001</v>
      </c>
      <c r="I177" s="277"/>
      <c r="J177" s="273"/>
      <c r="K177" s="273"/>
      <c r="L177" s="278"/>
      <c r="M177" s="279"/>
      <c r="N177" s="280"/>
      <c r="O177" s="280"/>
      <c r="P177" s="280"/>
      <c r="Q177" s="280"/>
      <c r="R177" s="280"/>
      <c r="S177" s="280"/>
      <c r="T177" s="28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82" t="s">
        <v>396</v>
      </c>
      <c r="AU177" s="282" t="s">
        <v>90</v>
      </c>
      <c r="AV177" s="13" t="s">
        <v>92</v>
      </c>
      <c r="AW177" s="13" t="s">
        <v>38</v>
      </c>
      <c r="AX177" s="13" t="s">
        <v>90</v>
      </c>
      <c r="AY177" s="282" t="s">
        <v>175</v>
      </c>
    </row>
    <row r="178" s="2" customFormat="1" ht="16.5" customHeight="1">
      <c r="A178" s="38"/>
      <c r="B178" s="39"/>
      <c r="C178" s="246" t="s">
        <v>318</v>
      </c>
      <c r="D178" s="246" t="s">
        <v>178</v>
      </c>
      <c r="E178" s="247" t="s">
        <v>310</v>
      </c>
      <c r="F178" s="248" t="s">
        <v>492</v>
      </c>
      <c r="G178" s="249" t="s">
        <v>268</v>
      </c>
      <c r="H178" s="250">
        <v>30</v>
      </c>
      <c r="I178" s="251"/>
      <c r="J178" s="252">
        <f>ROUND(I178*H178,2)</f>
        <v>0</v>
      </c>
      <c r="K178" s="248" t="s">
        <v>261</v>
      </c>
      <c r="L178" s="44"/>
      <c r="M178" s="253" t="s">
        <v>1</v>
      </c>
      <c r="N178" s="254" t="s">
        <v>47</v>
      </c>
      <c r="O178" s="91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57" t="s">
        <v>183</v>
      </c>
      <c r="AT178" s="257" t="s">
        <v>178</v>
      </c>
      <c r="AU178" s="257" t="s">
        <v>90</v>
      </c>
      <c r="AY178" s="16" t="s">
        <v>175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90</v>
      </c>
      <c r="BK178" s="258">
        <f>ROUND(I178*H178,2)</f>
        <v>0</v>
      </c>
      <c r="BL178" s="16" t="s">
        <v>183</v>
      </c>
      <c r="BM178" s="257" t="s">
        <v>493</v>
      </c>
    </row>
    <row r="179" s="12" customFormat="1" ht="25.92" customHeight="1">
      <c r="A179" s="12"/>
      <c r="B179" s="230"/>
      <c r="C179" s="231"/>
      <c r="D179" s="232" t="s">
        <v>81</v>
      </c>
      <c r="E179" s="233" t="s">
        <v>210</v>
      </c>
      <c r="F179" s="233" t="s">
        <v>313</v>
      </c>
      <c r="G179" s="231"/>
      <c r="H179" s="231"/>
      <c r="I179" s="234"/>
      <c r="J179" s="235">
        <f>BK179</f>
        <v>0</v>
      </c>
      <c r="K179" s="231"/>
      <c r="L179" s="236"/>
      <c r="M179" s="237"/>
      <c r="N179" s="238"/>
      <c r="O179" s="238"/>
      <c r="P179" s="239">
        <f>SUM(P180:P203)</f>
        <v>0</v>
      </c>
      <c r="Q179" s="238"/>
      <c r="R179" s="239">
        <f>SUM(R180:R203)</f>
        <v>0</v>
      </c>
      <c r="S179" s="238"/>
      <c r="T179" s="240">
        <f>SUM(T180:T203)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1" t="s">
        <v>90</v>
      </c>
      <c r="AT179" s="242" t="s">
        <v>81</v>
      </c>
      <c r="AU179" s="242" t="s">
        <v>82</v>
      </c>
      <c r="AY179" s="241" t="s">
        <v>175</v>
      </c>
      <c r="BK179" s="243">
        <f>SUM(BK180:BK203)</f>
        <v>0</v>
      </c>
    </row>
    <row r="180" s="2" customFormat="1" ht="21.75" customHeight="1">
      <c r="A180" s="38"/>
      <c r="B180" s="39"/>
      <c r="C180" s="246" t="s">
        <v>230</v>
      </c>
      <c r="D180" s="246" t="s">
        <v>178</v>
      </c>
      <c r="E180" s="247" t="s">
        <v>494</v>
      </c>
      <c r="F180" s="248" t="s">
        <v>495</v>
      </c>
      <c r="G180" s="249" t="s">
        <v>316</v>
      </c>
      <c r="H180" s="250">
        <v>4</v>
      </c>
      <c r="I180" s="251"/>
      <c r="J180" s="252">
        <f>ROUND(I180*H180,2)</f>
        <v>0</v>
      </c>
      <c r="K180" s="248" t="s">
        <v>261</v>
      </c>
      <c r="L180" s="44"/>
      <c r="M180" s="253" t="s">
        <v>1</v>
      </c>
      <c r="N180" s="254" t="s">
        <v>47</v>
      </c>
      <c r="O180" s="91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7" t="s">
        <v>183</v>
      </c>
      <c r="AT180" s="257" t="s">
        <v>178</v>
      </c>
      <c r="AU180" s="257" t="s">
        <v>90</v>
      </c>
      <c r="AY180" s="16" t="s">
        <v>175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90</v>
      </c>
      <c r="BK180" s="258">
        <f>ROUND(I180*H180,2)</f>
        <v>0</v>
      </c>
      <c r="BL180" s="16" t="s">
        <v>183</v>
      </c>
      <c r="BM180" s="257" t="s">
        <v>496</v>
      </c>
    </row>
    <row r="181" s="13" customFormat="1">
      <c r="A181" s="13"/>
      <c r="B181" s="272"/>
      <c r="C181" s="273"/>
      <c r="D181" s="259" t="s">
        <v>396</v>
      </c>
      <c r="E181" s="274" t="s">
        <v>497</v>
      </c>
      <c r="F181" s="275" t="s">
        <v>498</v>
      </c>
      <c r="G181" s="273"/>
      <c r="H181" s="276">
        <v>4</v>
      </c>
      <c r="I181" s="277"/>
      <c r="J181" s="273"/>
      <c r="K181" s="273"/>
      <c r="L181" s="278"/>
      <c r="M181" s="279"/>
      <c r="N181" s="280"/>
      <c r="O181" s="280"/>
      <c r="P181" s="280"/>
      <c r="Q181" s="280"/>
      <c r="R181" s="280"/>
      <c r="S181" s="280"/>
      <c r="T181" s="28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82" t="s">
        <v>396</v>
      </c>
      <c r="AU181" s="282" t="s">
        <v>90</v>
      </c>
      <c r="AV181" s="13" t="s">
        <v>92</v>
      </c>
      <c r="AW181" s="13" t="s">
        <v>38</v>
      </c>
      <c r="AX181" s="13" t="s">
        <v>90</v>
      </c>
      <c r="AY181" s="282" t="s">
        <v>175</v>
      </c>
    </row>
    <row r="182" s="2" customFormat="1" ht="21.75" customHeight="1">
      <c r="A182" s="38"/>
      <c r="B182" s="39"/>
      <c r="C182" s="246" t="s">
        <v>325</v>
      </c>
      <c r="D182" s="246" t="s">
        <v>178</v>
      </c>
      <c r="E182" s="247" t="s">
        <v>319</v>
      </c>
      <c r="F182" s="248" t="s">
        <v>499</v>
      </c>
      <c r="G182" s="249" t="s">
        <v>316</v>
      </c>
      <c r="H182" s="250">
        <v>1</v>
      </c>
      <c r="I182" s="251"/>
      <c r="J182" s="252">
        <f>ROUND(I182*H182,2)</f>
        <v>0</v>
      </c>
      <c r="K182" s="248" t="s">
        <v>261</v>
      </c>
      <c r="L182" s="44"/>
      <c r="M182" s="253" t="s">
        <v>1</v>
      </c>
      <c r="N182" s="254" t="s">
        <v>47</v>
      </c>
      <c r="O182" s="91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7" t="s">
        <v>183</v>
      </c>
      <c r="AT182" s="257" t="s">
        <v>178</v>
      </c>
      <c r="AU182" s="257" t="s">
        <v>90</v>
      </c>
      <c r="AY182" s="16" t="s">
        <v>175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90</v>
      </c>
      <c r="BK182" s="258">
        <f>ROUND(I182*H182,2)</f>
        <v>0</v>
      </c>
      <c r="BL182" s="16" t="s">
        <v>183</v>
      </c>
      <c r="BM182" s="257" t="s">
        <v>500</v>
      </c>
    </row>
    <row r="183" s="2" customFormat="1" ht="21.75" customHeight="1">
      <c r="A183" s="38"/>
      <c r="B183" s="39"/>
      <c r="C183" s="246" t="s">
        <v>240</v>
      </c>
      <c r="D183" s="246" t="s">
        <v>178</v>
      </c>
      <c r="E183" s="247" t="s">
        <v>501</v>
      </c>
      <c r="F183" s="248" t="s">
        <v>502</v>
      </c>
      <c r="G183" s="249" t="s">
        <v>316</v>
      </c>
      <c r="H183" s="250">
        <v>2</v>
      </c>
      <c r="I183" s="251"/>
      <c r="J183" s="252">
        <f>ROUND(I183*H183,2)</f>
        <v>0</v>
      </c>
      <c r="K183" s="248" t="s">
        <v>261</v>
      </c>
      <c r="L183" s="44"/>
      <c r="M183" s="253" t="s">
        <v>1</v>
      </c>
      <c r="N183" s="254" t="s">
        <v>47</v>
      </c>
      <c r="O183" s="91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7" t="s">
        <v>183</v>
      </c>
      <c r="AT183" s="257" t="s">
        <v>178</v>
      </c>
      <c r="AU183" s="257" t="s">
        <v>90</v>
      </c>
      <c r="AY183" s="16" t="s">
        <v>175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90</v>
      </c>
      <c r="BK183" s="258">
        <f>ROUND(I183*H183,2)</f>
        <v>0</v>
      </c>
      <c r="BL183" s="16" t="s">
        <v>183</v>
      </c>
      <c r="BM183" s="257" t="s">
        <v>503</v>
      </c>
    </row>
    <row r="184" s="2" customFormat="1" ht="21.75" customHeight="1">
      <c r="A184" s="38"/>
      <c r="B184" s="39"/>
      <c r="C184" s="246" t="s">
        <v>333</v>
      </c>
      <c r="D184" s="246" t="s">
        <v>178</v>
      </c>
      <c r="E184" s="247" t="s">
        <v>504</v>
      </c>
      <c r="F184" s="248" t="s">
        <v>505</v>
      </c>
      <c r="G184" s="249" t="s">
        <v>316</v>
      </c>
      <c r="H184" s="250">
        <v>1</v>
      </c>
      <c r="I184" s="251"/>
      <c r="J184" s="252">
        <f>ROUND(I184*H184,2)</f>
        <v>0</v>
      </c>
      <c r="K184" s="248" t="s">
        <v>261</v>
      </c>
      <c r="L184" s="44"/>
      <c r="M184" s="253" t="s">
        <v>1</v>
      </c>
      <c r="N184" s="254" t="s">
        <v>47</v>
      </c>
      <c r="O184" s="91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57" t="s">
        <v>183</v>
      </c>
      <c r="AT184" s="257" t="s">
        <v>178</v>
      </c>
      <c r="AU184" s="257" t="s">
        <v>90</v>
      </c>
      <c r="AY184" s="16" t="s">
        <v>175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90</v>
      </c>
      <c r="BK184" s="258">
        <f>ROUND(I184*H184,2)</f>
        <v>0</v>
      </c>
      <c r="BL184" s="16" t="s">
        <v>183</v>
      </c>
      <c r="BM184" s="257" t="s">
        <v>506</v>
      </c>
    </row>
    <row r="185" s="2" customFormat="1" ht="21.75" customHeight="1">
      <c r="A185" s="38"/>
      <c r="B185" s="39"/>
      <c r="C185" s="246" t="s">
        <v>248</v>
      </c>
      <c r="D185" s="246" t="s">
        <v>178</v>
      </c>
      <c r="E185" s="247" t="s">
        <v>507</v>
      </c>
      <c r="F185" s="248" t="s">
        <v>508</v>
      </c>
      <c r="G185" s="249" t="s">
        <v>316</v>
      </c>
      <c r="H185" s="250">
        <v>2</v>
      </c>
      <c r="I185" s="251"/>
      <c r="J185" s="252">
        <f>ROUND(I185*H185,2)</f>
        <v>0</v>
      </c>
      <c r="K185" s="248" t="s">
        <v>261</v>
      </c>
      <c r="L185" s="44"/>
      <c r="M185" s="253" t="s">
        <v>1</v>
      </c>
      <c r="N185" s="254" t="s">
        <v>47</v>
      </c>
      <c r="O185" s="91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7" t="s">
        <v>183</v>
      </c>
      <c r="AT185" s="257" t="s">
        <v>178</v>
      </c>
      <c r="AU185" s="257" t="s">
        <v>90</v>
      </c>
      <c r="AY185" s="16" t="s">
        <v>175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90</v>
      </c>
      <c r="BK185" s="258">
        <f>ROUND(I185*H185,2)</f>
        <v>0</v>
      </c>
      <c r="BL185" s="16" t="s">
        <v>183</v>
      </c>
      <c r="BM185" s="257" t="s">
        <v>509</v>
      </c>
    </row>
    <row r="186" s="13" customFormat="1">
      <c r="A186" s="13"/>
      <c r="B186" s="272"/>
      <c r="C186" s="273"/>
      <c r="D186" s="259" t="s">
        <v>396</v>
      </c>
      <c r="E186" s="274" t="s">
        <v>510</v>
      </c>
      <c r="F186" s="275" t="s">
        <v>511</v>
      </c>
      <c r="G186" s="273"/>
      <c r="H186" s="276">
        <v>2</v>
      </c>
      <c r="I186" s="277"/>
      <c r="J186" s="273"/>
      <c r="K186" s="273"/>
      <c r="L186" s="278"/>
      <c r="M186" s="279"/>
      <c r="N186" s="280"/>
      <c r="O186" s="280"/>
      <c r="P186" s="280"/>
      <c r="Q186" s="280"/>
      <c r="R186" s="280"/>
      <c r="S186" s="280"/>
      <c r="T186" s="28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82" t="s">
        <v>396</v>
      </c>
      <c r="AU186" s="282" t="s">
        <v>90</v>
      </c>
      <c r="AV186" s="13" t="s">
        <v>92</v>
      </c>
      <c r="AW186" s="13" t="s">
        <v>38</v>
      </c>
      <c r="AX186" s="13" t="s">
        <v>90</v>
      </c>
      <c r="AY186" s="282" t="s">
        <v>175</v>
      </c>
    </row>
    <row r="187" s="2" customFormat="1" ht="21.75" customHeight="1">
      <c r="A187" s="38"/>
      <c r="B187" s="39"/>
      <c r="C187" s="246" t="s">
        <v>340</v>
      </c>
      <c r="D187" s="246" t="s">
        <v>178</v>
      </c>
      <c r="E187" s="247" t="s">
        <v>512</v>
      </c>
      <c r="F187" s="248" t="s">
        <v>513</v>
      </c>
      <c r="G187" s="249" t="s">
        <v>316</v>
      </c>
      <c r="H187" s="250">
        <v>1</v>
      </c>
      <c r="I187" s="251"/>
      <c r="J187" s="252">
        <f>ROUND(I187*H187,2)</f>
        <v>0</v>
      </c>
      <c r="K187" s="248" t="s">
        <v>261</v>
      </c>
      <c r="L187" s="44"/>
      <c r="M187" s="253" t="s">
        <v>1</v>
      </c>
      <c r="N187" s="254" t="s">
        <v>47</v>
      </c>
      <c r="O187" s="91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7" t="s">
        <v>183</v>
      </c>
      <c r="AT187" s="257" t="s">
        <v>178</v>
      </c>
      <c r="AU187" s="257" t="s">
        <v>90</v>
      </c>
      <c r="AY187" s="16" t="s">
        <v>175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6" t="s">
        <v>90</v>
      </c>
      <c r="BK187" s="258">
        <f>ROUND(I187*H187,2)</f>
        <v>0</v>
      </c>
      <c r="BL187" s="16" t="s">
        <v>183</v>
      </c>
      <c r="BM187" s="257" t="s">
        <v>514</v>
      </c>
    </row>
    <row r="188" s="2" customFormat="1" ht="21.75" customHeight="1">
      <c r="A188" s="38"/>
      <c r="B188" s="39"/>
      <c r="C188" s="246" t="s">
        <v>249</v>
      </c>
      <c r="D188" s="246" t="s">
        <v>178</v>
      </c>
      <c r="E188" s="247" t="s">
        <v>322</v>
      </c>
      <c r="F188" s="248" t="s">
        <v>515</v>
      </c>
      <c r="G188" s="249" t="s">
        <v>275</v>
      </c>
      <c r="H188" s="250">
        <v>10.063000000000001</v>
      </c>
      <c r="I188" s="251"/>
      <c r="J188" s="252">
        <f>ROUND(I188*H188,2)</f>
        <v>0</v>
      </c>
      <c r="K188" s="248" t="s">
        <v>261</v>
      </c>
      <c r="L188" s="44"/>
      <c r="M188" s="253" t="s">
        <v>1</v>
      </c>
      <c r="N188" s="254" t="s">
        <v>47</v>
      </c>
      <c r="O188" s="91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57" t="s">
        <v>183</v>
      </c>
      <c r="AT188" s="257" t="s">
        <v>178</v>
      </c>
      <c r="AU188" s="257" t="s">
        <v>90</v>
      </c>
      <c r="AY188" s="16" t="s">
        <v>175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6" t="s">
        <v>90</v>
      </c>
      <c r="BK188" s="258">
        <f>ROUND(I188*H188,2)</f>
        <v>0</v>
      </c>
      <c r="BL188" s="16" t="s">
        <v>183</v>
      </c>
      <c r="BM188" s="257" t="s">
        <v>516</v>
      </c>
    </row>
    <row r="189" s="13" customFormat="1">
      <c r="A189" s="13"/>
      <c r="B189" s="272"/>
      <c r="C189" s="273"/>
      <c r="D189" s="259" t="s">
        <v>396</v>
      </c>
      <c r="E189" s="274" t="s">
        <v>517</v>
      </c>
      <c r="F189" s="275" t="s">
        <v>518</v>
      </c>
      <c r="G189" s="273"/>
      <c r="H189" s="276">
        <v>0.063</v>
      </c>
      <c r="I189" s="277"/>
      <c r="J189" s="273"/>
      <c r="K189" s="273"/>
      <c r="L189" s="278"/>
      <c r="M189" s="279"/>
      <c r="N189" s="280"/>
      <c r="O189" s="280"/>
      <c r="P189" s="280"/>
      <c r="Q189" s="280"/>
      <c r="R189" s="280"/>
      <c r="S189" s="280"/>
      <c r="T189" s="28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82" t="s">
        <v>396</v>
      </c>
      <c r="AU189" s="282" t="s">
        <v>90</v>
      </c>
      <c r="AV189" s="13" t="s">
        <v>92</v>
      </c>
      <c r="AW189" s="13" t="s">
        <v>38</v>
      </c>
      <c r="AX189" s="13" t="s">
        <v>82</v>
      </c>
      <c r="AY189" s="282" t="s">
        <v>175</v>
      </c>
    </row>
    <row r="190" s="13" customFormat="1">
      <c r="A190" s="13"/>
      <c r="B190" s="272"/>
      <c r="C190" s="273"/>
      <c r="D190" s="259" t="s">
        <v>396</v>
      </c>
      <c r="E190" s="274" t="s">
        <v>377</v>
      </c>
      <c r="F190" s="275" t="s">
        <v>519</v>
      </c>
      <c r="G190" s="273"/>
      <c r="H190" s="276">
        <v>10</v>
      </c>
      <c r="I190" s="277"/>
      <c r="J190" s="273"/>
      <c r="K190" s="273"/>
      <c r="L190" s="278"/>
      <c r="M190" s="279"/>
      <c r="N190" s="280"/>
      <c r="O190" s="280"/>
      <c r="P190" s="280"/>
      <c r="Q190" s="280"/>
      <c r="R190" s="280"/>
      <c r="S190" s="280"/>
      <c r="T190" s="28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82" t="s">
        <v>396</v>
      </c>
      <c r="AU190" s="282" t="s">
        <v>90</v>
      </c>
      <c r="AV190" s="13" t="s">
        <v>92</v>
      </c>
      <c r="AW190" s="13" t="s">
        <v>38</v>
      </c>
      <c r="AX190" s="13" t="s">
        <v>82</v>
      </c>
      <c r="AY190" s="282" t="s">
        <v>175</v>
      </c>
    </row>
    <row r="191" s="13" customFormat="1">
      <c r="A191" s="13"/>
      <c r="B191" s="272"/>
      <c r="C191" s="273"/>
      <c r="D191" s="259" t="s">
        <v>396</v>
      </c>
      <c r="E191" s="274" t="s">
        <v>520</v>
      </c>
      <c r="F191" s="275" t="s">
        <v>521</v>
      </c>
      <c r="G191" s="273"/>
      <c r="H191" s="276">
        <v>10.063000000000001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82" t="s">
        <v>396</v>
      </c>
      <c r="AU191" s="282" t="s">
        <v>90</v>
      </c>
      <c r="AV191" s="13" t="s">
        <v>92</v>
      </c>
      <c r="AW191" s="13" t="s">
        <v>38</v>
      </c>
      <c r="AX191" s="13" t="s">
        <v>90</v>
      </c>
      <c r="AY191" s="282" t="s">
        <v>175</v>
      </c>
    </row>
    <row r="192" s="2" customFormat="1" ht="21.75" customHeight="1">
      <c r="A192" s="38"/>
      <c r="B192" s="39"/>
      <c r="C192" s="246" t="s">
        <v>522</v>
      </c>
      <c r="D192" s="246" t="s">
        <v>178</v>
      </c>
      <c r="E192" s="247" t="s">
        <v>330</v>
      </c>
      <c r="F192" s="248" t="s">
        <v>523</v>
      </c>
      <c r="G192" s="249" t="s">
        <v>275</v>
      </c>
      <c r="H192" s="250">
        <v>2</v>
      </c>
      <c r="I192" s="251"/>
      <c r="J192" s="252">
        <f>ROUND(I192*H192,2)</f>
        <v>0</v>
      </c>
      <c r="K192" s="248" t="s">
        <v>261</v>
      </c>
      <c r="L192" s="44"/>
      <c r="M192" s="253" t="s">
        <v>1</v>
      </c>
      <c r="N192" s="254" t="s">
        <v>47</v>
      </c>
      <c r="O192" s="91"/>
      <c r="P192" s="255">
        <f>O192*H192</f>
        <v>0</v>
      </c>
      <c r="Q192" s="255">
        <v>0</v>
      </c>
      <c r="R192" s="255">
        <f>Q192*H192</f>
        <v>0</v>
      </c>
      <c r="S192" s="255">
        <v>0</v>
      </c>
      <c r="T192" s="25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7" t="s">
        <v>183</v>
      </c>
      <c r="AT192" s="257" t="s">
        <v>178</v>
      </c>
      <c r="AU192" s="257" t="s">
        <v>90</v>
      </c>
      <c r="AY192" s="16" t="s">
        <v>175</v>
      </c>
      <c r="BE192" s="258">
        <f>IF(N192="základní",J192,0)</f>
        <v>0</v>
      </c>
      <c r="BF192" s="258">
        <f>IF(N192="snížená",J192,0)</f>
        <v>0</v>
      </c>
      <c r="BG192" s="258">
        <f>IF(N192="zákl. přenesená",J192,0)</f>
        <v>0</v>
      </c>
      <c r="BH192" s="258">
        <f>IF(N192="sníž. přenesená",J192,0)</f>
        <v>0</v>
      </c>
      <c r="BI192" s="258">
        <f>IF(N192="nulová",J192,0)</f>
        <v>0</v>
      </c>
      <c r="BJ192" s="16" t="s">
        <v>90</v>
      </c>
      <c r="BK192" s="258">
        <f>ROUND(I192*H192,2)</f>
        <v>0</v>
      </c>
      <c r="BL192" s="16" t="s">
        <v>183</v>
      </c>
      <c r="BM192" s="257" t="s">
        <v>524</v>
      </c>
    </row>
    <row r="193" s="13" customFormat="1">
      <c r="A193" s="13"/>
      <c r="B193" s="272"/>
      <c r="C193" s="273"/>
      <c r="D193" s="259" t="s">
        <v>396</v>
      </c>
      <c r="E193" s="274" t="s">
        <v>525</v>
      </c>
      <c r="F193" s="275" t="s">
        <v>92</v>
      </c>
      <c r="G193" s="273"/>
      <c r="H193" s="276">
        <v>2</v>
      </c>
      <c r="I193" s="277"/>
      <c r="J193" s="273"/>
      <c r="K193" s="273"/>
      <c r="L193" s="278"/>
      <c r="M193" s="279"/>
      <c r="N193" s="280"/>
      <c r="O193" s="280"/>
      <c r="P193" s="280"/>
      <c r="Q193" s="280"/>
      <c r="R193" s="280"/>
      <c r="S193" s="280"/>
      <c r="T193" s="28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82" t="s">
        <v>396</v>
      </c>
      <c r="AU193" s="282" t="s">
        <v>90</v>
      </c>
      <c r="AV193" s="13" t="s">
        <v>92</v>
      </c>
      <c r="AW193" s="13" t="s">
        <v>38</v>
      </c>
      <c r="AX193" s="13" t="s">
        <v>90</v>
      </c>
      <c r="AY193" s="282" t="s">
        <v>175</v>
      </c>
    </row>
    <row r="194" s="2" customFormat="1" ht="21.75" customHeight="1">
      <c r="A194" s="38"/>
      <c r="B194" s="39"/>
      <c r="C194" s="246" t="s">
        <v>295</v>
      </c>
      <c r="D194" s="246" t="s">
        <v>178</v>
      </c>
      <c r="E194" s="247" t="s">
        <v>334</v>
      </c>
      <c r="F194" s="248" t="s">
        <v>526</v>
      </c>
      <c r="G194" s="249" t="s">
        <v>275</v>
      </c>
      <c r="H194" s="250">
        <v>2.988</v>
      </c>
      <c r="I194" s="251"/>
      <c r="J194" s="252">
        <f>ROUND(I194*H194,2)</f>
        <v>0</v>
      </c>
      <c r="K194" s="248" t="s">
        <v>261</v>
      </c>
      <c r="L194" s="44"/>
      <c r="M194" s="253" t="s">
        <v>1</v>
      </c>
      <c r="N194" s="254" t="s">
        <v>47</v>
      </c>
      <c r="O194" s="91"/>
      <c r="P194" s="255">
        <f>O194*H194</f>
        <v>0</v>
      </c>
      <c r="Q194" s="255">
        <v>0</v>
      </c>
      <c r="R194" s="255">
        <f>Q194*H194</f>
        <v>0</v>
      </c>
      <c r="S194" s="255">
        <v>0</v>
      </c>
      <c r="T194" s="25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57" t="s">
        <v>183</v>
      </c>
      <c r="AT194" s="257" t="s">
        <v>178</v>
      </c>
      <c r="AU194" s="257" t="s">
        <v>90</v>
      </c>
      <c r="AY194" s="16" t="s">
        <v>175</v>
      </c>
      <c r="BE194" s="258">
        <f>IF(N194="základní",J194,0)</f>
        <v>0</v>
      </c>
      <c r="BF194" s="258">
        <f>IF(N194="snížená",J194,0)</f>
        <v>0</v>
      </c>
      <c r="BG194" s="258">
        <f>IF(N194="zákl. přenesená",J194,0)</f>
        <v>0</v>
      </c>
      <c r="BH194" s="258">
        <f>IF(N194="sníž. přenesená",J194,0)</f>
        <v>0</v>
      </c>
      <c r="BI194" s="258">
        <f>IF(N194="nulová",J194,0)</f>
        <v>0</v>
      </c>
      <c r="BJ194" s="16" t="s">
        <v>90</v>
      </c>
      <c r="BK194" s="258">
        <f>ROUND(I194*H194,2)</f>
        <v>0</v>
      </c>
      <c r="BL194" s="16" t="s">
        <v>183</v>
      </c>
      <c r="BM194" s="257" t="s">
        <v>527</v>
      </c>
    </row>
    <row r="195" s="13" customFormat="1">
      <c r="A195" s="13"/>
      <c r="B195" s="272"/>
      <c r="C195" s="273"/>
      <c r="D195" s="259" t="s">
        <v>396</v>
      </c>
      <c r="E195" s="274" t="s">
        <v>528</v>
      </c>
      <c r="F195" s="275" t="s">
        <v>529</v>
      </c>
      <c r="G195" s="273"/>
      <c r="H195" s="276">
        <v>2.988</v>
      </c>
      <c r="I195" s="277"/>
      <c r="J195" s="273"/>
      <c r="K195" s="273"/>
      <c r="L195" s="278"/>
      <c r="M195" s="279"/>
      <c r="N195" s="280"/>
      <c r="O195" s="280"/>
      <c r="P195" s="280"/>
      <c r="Q195" s="280"/>
      <c r="R195" s="280"/>
      <c r="S195" s="280"/>
      <c r="T195" s="28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82" t="s">
        <v>396</v>
      </c>
      <c r="AU195" s="282" t="s">
        <v>90</v>
      </c>
      <c r="AV195" s="13" t="s">
        <v>92</v>
      </c>
      <c r="AW195" s="13" t="s">
        <v>38</v>
      </c>
      <c r="AX195" s="13" t="s">
        <v>90</v>
      </c>
      <c r="AY195" s="282" t="s">
        <v>175</v>
      </c>
    </row>
    <row r="196" s="2" customFormat="1" ht="21.75" customHeight="1">
      <c r="A196" s="38"/>
      <c r="B196" s="39"/>
      <c r="C196" s="246" t="s">
        <v>530</v>
      </c>
      <c r="D196" s="246" t="s">
        <v>178</v>
      </c>
      <c r="E196" s="247" t="s">
        <v>531</v>
      </c>
      <c r="F196" s="248" t="s">
        <v>532</v>
      </c>
      <c r="G196" s="249" t="s">
        <v>360</v>
      </c>
      <c r="H196" s="250">
        <v>4</v>
      </c>
      <c r="I196" s="251"/>
      <c r="J196" s="252">
        <f>ROUND(I196*H196,2)</f>
        <v>0</v>
      </c>
      <c r="K196" s="248" t="s">
        <v>261</v>
      </c>
      <c r="L196" s="44"/>
      <c r="M196" s="253" t="s">
        <v>1</v>
      </c>
      <c r="N196" s="254" t="s">
        <v>47</v>
      </c>
      <c r="O196" s="91"/>
      <c r="P196" s="255">
        <f>O196*H196</f>
        <v>0</v>
      </c>
      <c r="Q196" s="255">
        <v>0</v>
      </c>
      <c r="R196" s="255">
        <f>Q196*H196</f>
        <v>0</v>
      </c>
      <c r="S196" s="255">
        <v>0</v>
      </c>
      <c r="T196" s="25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7" t="s">
        <v>183</v>
      </c>
      <c r="AT196" s="257" t="s">
        <v>178</v>
      </c>
      <c r="AU196" s="257" t="s">
        <v>90</v>
      </c>
      <c r="AY196" s="16" t="s">
        <v>175</v>
      </c>
      <c r="BE196" s="258">
        <f>IF(N196="základní",J196,0)</f>
        <v>0</v>
      </c>
      <c r="BF196" s="258">
        <f>IF(N196="snížená",J196,0)</f>
        <v>0</v>
      </c>
      <c r="BG196" s="258">
        <f>IF(N196="zákl. přenesená",J196,0)</f>
        <v>0</v>
      </c>
      <c r="BH196" s="258">
        <f>IF(N196="sníž. přenesená",J196,0)</f>
        <v>0</v>
      </c>
      <c r="BI196" s="258">
        <f>IF(N196="nulová",J196,0)</f>
        <v>0</v>
      </c>
      <c r="BJ196" s="16" t="s">
        <v>90</v>
      </c>
      <c r="BK196" s="258">
        <f>ROUND(I196*H196,2)</f>
        <v>0</v>
      </c>
      <c r="BL196" s="16" t="s">
        <v>183</v>
      </c>
      <c r="BM196" s="257" t="s">
        <v>533</v>
      </c>
    </row>
    <row r="197" s="13" customFormat="1">
      <c r="A197" s="13"/>
      <c r="B197" s="272"/>
      <c r="C197" s="273"/>
      <c r="D197" s="259" t="s">
        <v>396</v>
      </c>
      <c r="E197" s="274" t="s">
        <v>534</v>
      </c>
      <c r="F197" s="275" t="s">
        <v>535</v>
      </c>
      <c r="G197" s="273"/>
      <c r="H197" s="276">
        <v>4</v>
      </c>
      <c r="I197" s="277"/>
      <c r="J197" s="273"/>
      <c r="K197" s="273"/>
      <c r="L197" s="278"/>
      <c r="M197" s="279"/>
      <c r="N197" s="280"/>
      <c r="O197" s="280"/>
      <c r="P197" s="280"/>
      <c r="Q197" s="280"/>
      <c r="R197" s="280"/>
      <c r="S197" s="280"/>
      <c r="T197" s="28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82" t="s">
        <v>396</v>
      </c>
      <c r="AU197" s="282" t="s">
        <v>90</v>
      </c>
      <c r="AV197" s="13" t="s">
        <v>92</v>
      </c>
      <c r="AW197" s="13" t="s">
        <v>38</v>
      </c>
      <c r="AX197" s="13" t="s">
        <v>90</v>
      </c>
      <c r="AY197" s="282" t="s">
        <v>175</v>
      </c>
    </row>
    <row r="198" s="2" customFormat="1" ht="21.75" customHeight="1">
      <c r="A198" s="38"/>
      <c r="B198" s="39"/>
      <c r="C198" s="246" t="s">
        <v>299</v>
      </c>
      <c r="D198" s="246" t="s">
        <v>178</v>
      </c>
      <c r="E198" s="247" t="s">
        <v>337</v>
      </c>
      <c r="F198" s="248" t="s">
        <v>536</v>
      </c>
      <c r="G198" s="249" t="s">
        <v>268</v>
      </c>
      <c r="H198" s="250">
        <v>26.25</v>
      </c>
      <c r="I198" s="251"/>
      <c r="J198" s="252">
        <f>ROUND(I198*H198,2)</f>
        <v>0</v>
      </c>
      <c r="K198" s="248" t="s">
        <v>261</v>
      </c>
      <c r="L198" s="44"/>
      <c r="M198" s="253" t="s">
        <v>1</v>
      </c>
      <c r="N198" s="254" t="s">
        <v>47</v>
      </c>
      <c r="O198" s="91"/>
      <c r="P198" s="255">
        <f>O198*H198</f>
        <v>0</v>
      </c>
      <c r="Q198" s="255">
        <v>0</v>
      </c>
      <c r="R198" s="255">
        <f>Q198*H198</f>
        <v>0</v>
      </c>
      <c r="S198" s="255">
        <v>0</v>
      </c>
      <c r="T198" s="25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57" t="s">
        <v>183</v>
      </c>
      <c r="AT198" s="257" t="s">
        <v>178</v>
      </c>
      <c r="AU198" s="257" t="s">
        <v>90</v>
      </c>
      <c r="AY198" s="16" t="s">
        <v>175</v>
      </c>
      <c r="BE198" s="258">
        <f>IF(N198="základní",J198,0)</f>
        <v>0</v>
      </c>
      <c r="BF198" s="258">
        <f>IF(N198="snížená",J198,0)</f>
        <v>0</v>
      </c>
      <c r="BG198" s="258">
        <f>IF(N198="zákl. přenesená",J198,0)</f>
        <v>0</v>
      </c>
      <c r="BH198" s="258">
        <f>IF(N198="sníž. přenesená",J198,0)</f>
        <v>0</v>
      </c>
      <c r="BI198" s="258">
        <f>IF(N198="nulová",J198,0)</f>
        <v>0</v>
      </c>
      <c r="BJ198" s="16" t="s">
        <v>90</v>
      </c>
      <c r="BK198" s="258">
        <f>ROUND(I198*H198,2)</f>
        <v>0</v>
      </c>
      <c r="BL198" s="16" t="s">
        <v>183</v>
      </c>
      <c r="BM198" s="257" t="s">
        <v>537</v>
      </c>
    </row>
    <row r="199" s="13" customFormat="1">
      <c r="A199" s="13"/>
      <c r="B199" s="272"/>
      <c r="C199" s="273"/>
      <c r="D199" s="259" t="s">
        <v>396</v>
      </c>
      <c r="E199" s="274" t="s">
        <v>538</v>
      </c>
      <c r="F199" s="275" t="s">
        <v>539</v>
      </c>
      <c r="G199" s="273"/>
      <c r="H199" s="276">
        <v>26.25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82" t="s">
        <v>396</v>
      </c>
      <c r="AU199" s="282" t="s">
        <v>90</v>
      </c>
      <c r="AV199" s="13" t="s">
        <v>92</v>
      </c>
      <c r="AW199" s="13" t="s">
        <v>38</v>
      </c>
      <c r="AX199" s="13" t="s">
        <v>90</v>
      </c>
      <c r="AY199" s="282" t="s">
        <v>175</v>
      </c>
    </row>
    <row r="200" s="2" customFormat="1" ht="21.75" customHeight="1">
      <c r="A200" s="38"/>
      <c r="B200" s="39"/>
      <c r="C200" s="246" t="s">
        <v>540</v>
      </c>
      <c r="D200" s="246" t="s">
        <v>178</v>
      </c>
      <c r="E200" s="247" t="s">
        <v>341</v>
      </c>
      <c r="F200" s="248" t="s">
        <v>541</v>
      </c>
      <c r="G200" s="249" t="s">
        <v>268</v>
      </c>
      <c r="H200" s="250">
        <v>31.5</v>
      </c>
      <c r="I200" s="251"/>
      <c r="J200" s="252">
        <f>ROUND(I200*H200,2)</f>
        <v>0</v>
      </c>
      <c r="K200" s="248" t="s">
        <v>261</v>
      </c>
      <c r="L200" s="44"/>
      <c r="M200" s="253" t="s">
        <v>1</v>
      </c>
      <c r="N200" s="254" t="s">
        <v>47</v>
      </c>
      <c r="O200" s="91"/>
      <c r="P200" s="255">
        <f>O200*H200</f>
        <v>0</v>
      </c>
      <c r="Q200" s="255">
        <v>0</v>
      </c>
      <c r="R200" s="255">
        <f>Q200*H200</f>
        <v>0</v>
      </c>
      <c r="S200" s="255">
        <v>0</v>
      </c>
      <c r="T200" s="25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57" t="s">
        <v>183</v>
      </c>
      <c r="AT200" s="257" t="s">
        <v>178</v>
      </c>
      <c r="AU200" s="257" t="s">
        <v>90</v>
      </c>
      <c r="AY200" s="16" t="s">
        <v>175</v>
      </c>
      <c r="BE200" s="258">
        <f>IF(N200="základní",J200,0)</f>
        <v>0</v>
      </c>
      <c r="BF200" s="258">
        <f>IF(N200="snížená",J200,0)</f>
        <v>0</v>
      </c>
      <c r="BG200" s="258">
        <f>IF(N200="zákl. přenesená",J200,0)</f>
        <v>0</v>
      </c>
      <c r="BH200" s="258">
        <f>IF(N200="sníž. přenesená",J200,0)</f>
        <v>0</v>
      </c>
      <c r="BI200" s="258">
        <f>IF(N200="nulová",J200,0)</f>
        <v>0</v>
      </c>
      <c r="BJ200" s="16" t="s">
        <v>90</v>
      </c>
      <c r="BK200" s="258">
        <f>ROUND(I200*H200,2)</f>
        <v>0</v>
      </c>
      <c r="BL200" s="16" t="s">
        <v>183</v>
      </c>
      <c r="BM200" s="257" t="s">
        <v>542</v>
      </c>
    </row>
    <row r="201" s="13" customFormat="1">
      <c r="A201" s="13"/>
      <c r="B201" s="272"/>
      <c r="C201" s="273"/>
      <c r="D201" s="259" t="s">
        <v>396</v>
      </c>
      <c r="E201" s="274" t="s">
        <v>543</v>
      </c>
      <c r="F201" s="275" t="s">
        <v>544</v>
      </c>
      <c r="G201" s="273"/>
      <c r="H201" s="276">
        <v>31.5</v>
      </c>
      <c r="I201" s="277"/>
      <c r="J201" s="273"/>
      <c r="K201" s="273"/>
      <c r="L201" s="278"/>
      <c r="M201" s="279"/>
      <c r="N201" s="280"/>
      <c r="O201" s="280"/>
      <c r="P201" s="280"/>
      <c r="Q201" s="280"/>
      <c r="R201" s="280"/>
      <c r="S201" s="280"/>
      <c r="T201" s="28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82" t="s">
        <v>396</v>
      </c>
      <c r="AU201" s="282" t="s">
        <v>90</v>
      </c>
      <c r="AV201" s="13" t="s">
        <v>92</v>
      </c>
      <c r="AW201" s="13" t="s">
        <v>38</v>
      </c>
      <c r="AX201" s="13" t="s">
        <v>90</v>
      </c>
      <c r="AY201" s="282" t="s">
        <v>175</v>
      </c>
    </row>
    <row r="202" s="2" customFormat="1" ht="21.75" customHeight="1">
      <c r="A202" s="38"/>
      <c r="B202" s="39"/>
      <c r="C202" s="246" t="s">
        <v>302</v>
      </c>
      <c r="D202" s="246" t="s">
        <v>178</v>
      </c>
      <c r="E202" s="247" t="s">
        <v>545</v>
      </c>
      <c r="F202" s="248" t="s">
        <v>546</v>
      </c>
      <c r="G202" s="249" t="s">
        <v>268</v>
      </c>
      <c r="H202" s="250">
        <v>30</v>
      </c>
      <c r="I202" s="251"/>
      <c r="J202" s="252">
        <f>ROUND(I202*H202,2)</f>
        <v>0</v>
      </c>
      <c r="K202" s="248" t="s">
        <v>261</v>
      </c>
      <c r="L202" s="44"/>
      <c r="M202" s="253" t="s">
        <v>1</v>
      </c>
      <c r="N202" s="254" t="s">
        <v>47</v>
      </c>
      <c r="O202" s="91"/>
      <c r="P202" s="255">
        <f>O202*H202</f>
        <v>0</v>
      </c>
      <c r="Q202" s="255">
        <v>0</v>
      </c>
      <c r="R202" s="255">
        <f>Q202*H202</f>
        <v>0</v>
      </c>
      <c r="S202" s="255">
        <v>0</v>
      </c>
      <c r="T202" s="25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57" t="s">
        <v>183</v>
      </c>
      <c r="AT202" s="257" t="s">
        <v>178</v>
      </c>
      <c r="AU202" s="257" t="s">
        <v>90</v>
      </c>
      <c r="AY202" s="16" t="s">
        <v>175</v>
      </c>
      <c r="BE202" s="258">
        <f>IF(N202="základní",J202,0)</f>
        <v>0</v>
      </c>
      <c r="BF202" s="258">
        <f>IF(N202="snížená",J202,0)</f>
        <v>0</v>
      </c>
      <c r="BG202" s="258">
        <f>IF(N202="zákl. přenesená",J202,0)</f>
        <v>0</v>
      </c>
      <c r="BH202" s="258">
        <f>IF(N202="sníž. přenesená",J202,0)</f>
        <v>0</v>
      </c>
      <c r="BI202" s="258">
        <f>IF(N202="nulová",J202,0)</f>
        <v>0</v>
      </c>
      <c r="BJ202" s="16" t="s">
        <v>90</v>
      </c>
      <c r="BK202" s="258">
        <f>ROUND(I202*H202,2)</f>
        <v>0</v>
      </c>
      <c r="BL202" s="16" t="s">
        <v>183</v>
      </c>
      <c r="BM202" s="257" t="s">
        <v>547</v>
      </c>
    </row>
    <row r="203" s="13" customFormat="1">
      <c r="A203" s="13"/>
      <c r="B203" s="272"/>
      <c r="C203" s="273"/>
      <c r="D203" s="259" t="s">
        <v>396</v>
      </c>
      <c r="E203" s="274" t="s">
        <v>548</v>
      </c>
      <c r="F203" s="275" t="s">
        <v>249</v>
      </c>
      <c r="G203" s="273"/>
      <c r="H203" s="276">
        <v>30</v>
      </c>
      <c r="I203" s="277"/>
      <c r="J203" s="273"/>
      <c r="K203" s="273"/>
      <c r="L203" s="278"/>
      <c r="M203" s="283"/>
      <c r="N203" s="284"/>
      <c r="O203" s="284"/>
      <c r="P203" s="284"/>
      <c r="Q203" s="284"/>
      <c r="R203" s="284"/>
      <c r="S203" s="284"/>
      <c r="T203" s="28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82" t="s">
        <v>396</v>
      </c>
      <c r="AU203" s="282" t="s">
        <v>90</v>
      </c>
      <c r="AV203" s="13" t="s">
        <v>92</v>
      </c>
      <c r="AW203" s="13" t="s">
        <v>38</v>
      </c>
      <c r="AX203" s="13" t="s">
        <v>90</v>
      </c>
      <c r="AY203" s="282" t="s">
        <v>175</v>
      </c>
    </row>
    <row r="204" s="2" customFormat="1" ht="6.96" customHeight="1">
      <c r="A204" s="38"/>
      <c r="B204" s="66"/>
      <c r="C204" s="67"/>
      <c r="D204" s="67"/>
      <c r="E204" s="67"/>
      <c r="F204" s="67"/>
      <c r="G204" s="67"/>
      <c r="H204" s="67"/>
      <c r="I204" s="195"/>
      <c r="J204" s="67"/>
      <c r="K204" s="67"/>
      <c r="L204" s="44"/>
      <c r="M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</row>
  </sheetData>
  <sheetProtection sheet="1" autoFilter="0" formatColumns="0" formatRows="0" objects="1" scenarios="1" spinCount="100000" saltValue="XAgsUQsyYqjPlz+DDax16V2dIwwf2bttJWKOX1wOJBIfL8vM/OMRiw5o2Bq09KX6RSueKMQMvlEIBDEHtcnSWg==" hashValue="Jn+WlmK4l7sNt9S2ifVSQM7qHxl96/a6t97CRWJpFc/qdEfdGjaTL0W65p/vIepKZSQAK4FMNFgVFwlWmAcmoQ==" algorithmName="SHA-512" password="C43E"/>
  <autoFilter ref="C121:K203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115</v>
      </c>
      <c r="AZ2" s="271" t="s">
        <v>549</v>
      </c>
      <c r="BA2" s="271" t="s">
        <v>549</v>
      </c>
      <c r="BB2" s="271" t="s">
        <v>1</v>
      </c>
      <c r="BC2" s="271" t="s">
        <v>385</v>
      </c>
      <c r="BD2" s="271" t="s">
        <v>92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92</v>
      </c>
      <c r="AZ3" s="271" t="s">
        <v>550</v>
      </c>
      <c r="BA3" s="271" t="s">
        <v>550</v>
      </c>
      <c r="BB3" s="271" t="s">
        <v>1</v>
      </c>
      <c r="BC3" s="271" t="s">
        <v>387</v>
      </c>
      <c r="BD3" s="271" t="s">
        <v>92</v>
      </c>
    </row>
    <row r="4" s="1" customFormat="1" ht="24.96" customHeight="1">
      <c r="B4" s="19"/>
      <c r="D4" s="150" t="s">
        <v>143</v>
      </c>
      <c r="I4" s="146"/>
      <c r="L4" s="19"/>
      <c r="M4" s="151" t="s">
        <v>10</v>
      </c>
      <c r="AT4" s="16" t="s">
        <v>4</v>
      </c>
      <c r="AZ4" s="271" t="s">
        <v>551</v>
      </c>
      <c r="BA4" s="271" t="s">
        <v>551</v>
      </c>
      <c r="BB4" s="271" t="s">
        <v>1</v>
      </c>
      <c r="BC4" s="271" t="s">
        <v>552</v>
      </c>
      <c r="BD4" s="271" t="s">
        <v>92</v>
      </c>
    </row>
    <row r="5" s="1" customFormat="1" ht="6.96" customHeight="1">
      <c r="B5" s="19"/>
      <c r="I5" s="146"/>
      <c r="L5" s="19"/>
      <c r="AZ5" s="271" t="s">
        <v>553</v>
      </c>
      <c r="BA5" s="271" t="s">
        <v>553</v>
      </c>
      <c r="BB5" s="271" t="s">
        <v>1</v>
      </c>
      <c r="BC5" s="271" t="s">
        <v>389</v>
      </c>
      <c r="BD5" s="271" t="s">
        <v>92</v>
      </c>
    </row>
    <row r="6" s="1" customFormat="1" ht="12" customHeight="1">
      <c r="B6" s="19"/>
      <c r="D6" s="152" t="s">
        <v>16</v>
      </c>
      <c r="I6" s="146"/>
      <c r="L6" s="19"/>
      <c r="AZ6" s="271" t="s">
        <v>554</v>
      </c>
      <c r="BA6" s="271" t="s">
        <v>554</v>
      </c>
      <c r="BB6" s="271" t="s">
        <v>1</v>
      </c>
      <c r="BC6" s="271" t="s">
        <v>392</v>
      </c>
      <c r="BD6" s="271" t="s">
        <v>92</v>
      </c>
    </row>
    <row r="7" s="1" customFormat="1" ht="23.25" customHeight="1">
      <c r="B7" s="19"/>
      <c r="E7" s="153" t="str">
        <f>'Rekapitulace stavby'!K6</f>
        <v>Zvýšení bezpečnosti dopravy III. – přechod Blažkova a Lipová – Na Bídě přejezd tramvají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144</v>
      </c>
      <c r="I8" s="146"/>
      <c r="L8" s="19"/>
    </row>
    <row r="9" s="2" customFormat="1" ht="23.25" customHeight="1">
      <c r="A9" s="38"/>
      <c r="B9" s="44"/>
      <c r="C9" s="38"/>
      <c r="D9" s="38"/>
      <c r="E9" s="153" t="s">
        <v>390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251</v>
      </c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24.75" customHeight="1">
      <c r="A11" s="38"/>
      <c r="B11" s="44"/>
      <c r="C11" s="38"/>
      <c r="D11" s="38"/>
      <c r="E11" s="155" t="s">
        <v>555</v>
      </c>
      <c r="F11" s="38"/>
      <c r="G11" s="38"/>
      <c r="H11" s="38"/>
      <c r="I11" s="154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4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99</v>
      </c>
      <c r="G13" s="38"/>
      <c r="H13" s="38"/>
      <c r="I13" s="156" t="s">
        <v>20</v>
      </c>
      <c r="J13" s="141" t="s">
        <v>21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22</v>
      </c>
      <c r="E14" s="38"/>
      <c r="F14" s="141" t="s">
        <v>23</v>
      </c>
      <c r="G14" s="38"/>
      <c r="H14" s="38"/>
      <c r="I14" s="156" t="s">
        <v>24</v>
      </c>
      <c r="J14" s="157" t="str">
        <f>'Rekapitulace stavby'!AN8</f>
        <v>11. 9. 2020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158" t="s">
        <v>26</v>
      </c>
      <c r="E15" s="38"/>
      <c r="F15" s="159" t="s">
        <v>253</v>
      </c>
      <c r="G15" s="38"/>
      <c r="H15" s="38"/>
      <c r="I15" s="160" t="s">
        <v>28</v>
      </c>
      <c r="J15" s="159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30</v>
      </c>
      <c r="E16" s="38"/>
      <c r="F16" s="38"/>
      <c r="G16" s="38"/>
      <c r="H16" s="38"/>
      <c r="I16" s="156" t="s">
        <v>31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32</v>
      </c>
      <c r="F17" s="38"/>
      <c r="G17" s="38"/>
      <c r="H17" s="38"/>
      <c r="I17" s="156" t="s">
        <v>33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4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34</v>
      </c>
      <c r="E19" s="38"/>
      <c r="F19" s="38"/>
      <c r="G19" s="38"/>
      <c r="H19" s="38"/>
      <c r="I19" s="156" t="s">
        <v>31</v>
      </c>
      <c r="J19" s="32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2" t="str">
        <f>'Rekapitulace stavby'!E14</f>
        <v>Vyplň údaj</v>
      </c>
      <c r="F20" s="141"/>
      <c r="G20" s="141"/>
      <c r="H20" s="141"/>
      <c r="I20" s="156" t="s">
        <v>33</v>
      </c>
      <c r="J20" s="32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4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36</v>
      </c>
      <c r="E22" s="38"/>
      <c r="F22" s="38"/>
      <c r="G22" s="38"/>
      <c r="H22" s="38"/>
      <c r="I22" s="156" t="s">
        <v>31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37</v>
      </c>
      <c r="F23" s="38"/>
      <c r="G23" s="38"/>
      <c r="H23" s="38"/>
      <c r="I23" s="156" t="s">
        <v>33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4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39</v>
      </c>
      <c r="E25" s="38"/>
      <c r="F25" s="38"/>
      <c r="G25" s="38"/>
      <c r="H25" s="38"/>
      <c r="I25" s="156" t="s">
        <v>31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6" t="s">
        <v>33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4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41</v>
      </c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61"/>
      <c r="B29" s="162"/>
      <c r="C29" s="161"/>
      <c r="D29" s="161"/>
      <c r="E29" s="163" t="s">
        <v>1</v>
      </c>
      <c r="F29" s="163"/>
      <c r="G29" s="163"/>
      <c r="H29" s="163"/>
      <c r="I29" s="164"/>
      <c r="J29" s="161"/>
      <c r="K29" s="161"/>
      <c r="L29" s="165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4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6"/>
      <c r="E31" s="166"/>
      <c r="F31" s="166"/>
      <c r="G31" s="166"/>
      <c r="H31" s="166"/>
      <c r="I31" s="167"/>
      <c r="J31" s="166"/>
      <c r="K31" s="166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8" t="s">
        <v>42</v>
      </c>
      <c r="E32" s="38"/>
      <c r="F32" s="38"/>
      <c r="G32" s="38"/>
      <c r="H32" s="38"/>
      <c r="I32" s="154"/>
      <c r="J32" s="169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6"/>
      <c r="E33" s="166"/>
      <c r="F33" s="166"/>
      <c r="G33" s="166"/>
      <c r="H33" s="166"/>
      <c r="I33" s="167"/>
      <c r="J33" s="166"/>
      <c r="K33" s="166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70" t="s">
        <v>44</v>
      </c>
      <c r="G34" s="38"/>
      <c r="H34" s="38"/>
      <c r="I34" s="171" t="s">
        <v>43</v>
      </c>
      <c r="J34" s="170" t="s">
        <v>45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2" t="s">
        <v>46</v>
      </c>
      <c r="E35" s="152" t="s">
        <v>47</v>
      </c>
      <c r="F35" s="173">
        <f>ROUND((SUM(BE120:BE153)),  2)</f>
        <v>0</v>
      </c>
      <c r="G35" s="38"/>
      <c r="H35" s="38"/>
      <c r="I35" s="174">
        <v>0.20999999999999999</v>
      </c>
      <c r="J35" s="173">
        <f>ROUND(((SUM(BE120:BE153))*I35),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48</v>
      </c>
      <c r="F36" s="173">
        <f>ROUND((SUM(BF120:BF153)),  2)</f>
        <v>0</v>
      </c>
      <c r="G36" s="38"/>
      <c r="H36" s="38"/>
      <c r="I36" s="174">
        <v>0.14999999999999999</v>
      </c>
      <c r="J36" s="173">
        <f>ROUND(((SUM(BF120:BF153))*I36),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49</v>
      </c>
      <c r="F37" s="173">
        <f>ROUND((SUM(BG120:BG153)),  2)</f>
        <v>0</v>
      </c>
      <c r="G37" s="38"/>
      <c r="H37" s="38"/>
      <c r="I37" s="174">
        <v>0.20999999999999999</v>
      </c>
      <c r="J37" s="17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50</v>
      </c>
      <c r="F38" s="173">
        <f>ROUND((SUM(BH120:BH153)),  2)</f>
        <v>0</v>
      </c>
      <c r="G38" s="38"/>
      <c r="H38" s="38"/>
      <c r="I38" s="174">
        <v>0.14999999999999999</v>
      </c>
      <c r="J38" s="17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51</v>
      </c>
      <c r="F39" s="173">
        <f>ROUND((SUM(BI120:BI153)),  2)</f>
        <v>0</v>
      </c>
      <c r="G39" s="38"/>
      <c r="H39" s="38"/>
      <c r="I39" s="174">
        <v>0</v>
      </c>
      <c r="J39" s="17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5"/>
      <c r="D41" s="176" t="s">
        <v>52</v>
      </c>
      <c r="E41" s="177"/>
      <c r="F41" s="177"/>
      <c r="G41" s="178" t="s">
        <v>53</v>
      </c>
      <c r="H41" s="179" t="s">
        <v>54</v>
      </c>
      <c r="I41" s="180"/>
      <c r="J41" s="181">
        <f>SUM(J32:J39)</f>
        <v>0</v>
      </c>
      <c r="K41" s="18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4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2" customFormat="1" ht="14.4" customHeight="1">
      <c r="B49" s="63"/>
      <c r="D49" s="183" t="s">
        <v>55</v>
      </c>
      <c r="E49" s="184"/>
      <c r="F49" s="184"/>
      <c r="G49" s="183" t="s">
        <v>56</v>
      </c>
      <c r="H49" s="184"/>
      <c r="I49" s="185"/>
      <c r="J49" s="184"/>
      <c r="K49" s="184"/>
      <c r="L49" s="6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2" customFormat="1">
      <c r="A60" s="38"/>
      <c r="B60" s="44"/>
      <c r="C60" s="38"/>
      <c r="D60" s="186" t="s">
        <v>57</v>
      </c>
      <c r="E60" s="187"/>
      <c r="F60" s="188" t="s">
        <v>58</v>
      </c>
      <c r="G60" s="186" t="s">
        <v>57</v>
      </c>
      <c r="H60" s="187"/>
      <c r="I60" s="189"/>
      <c r="J60" s="190" t="s">
        <v>58</v>
      </c>
      <c r="K60" s="187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19"/>
      <c r="L61" s="19"/>
    </row>
    <row r="62">
      <c r="B62" s="19"/>
      <c r="L62" s="19"/>
    </row>
    <row r="63">
      <c r="B63" s="19"/>
      <c r="L63" s="19"/>
    </row>
    <row r="64" s="2" customFormat="1">
      <c r="A64" s="38"/>
      <c r="B64" s="44"/>
      <c r="C64" s="38"/>
      <c r="D64" s="183" t="s">
        <v>59</v>
      </c>
      <c r="E64" s="191"/>
      <c r="F64" s="191"/>
      <c r="G64" s="183" t="s">
        <v>60</v>
      </c>
      <c r="H64" s="191"/>
      <c r="I64" s="192"/>
      <c r="J64" s="191"/>
      <c r="K64" s="191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2" customFormat="1">
      <c r="A75" s="38"/>
      <c r="B75" s="44"/>
      <c r="C75" s="38"/>
      <c r="D75" s="186" t="s">
        <v>57</v>
      </c>
      <c r="E75" s="187"/>
      <c r="F75" s="188" t="s">
        <v>58</v>
      </c>
      <c r="G75" s="186" t="s">
        <v>57</v>
      </c>
      <c r="H75" s="187"/>
      <c r="I75" s="189"/>
      <c r="J75" s="190" t="s">
        <v>58</v>
      </c>
      <c r="K75" s="187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3"/>
      <c r="C76" s="194"/>
      <c r="D76" s="194"/>
      <c r="E76" s="194"/>
      <c r="F76" s="194"/>
      <c r="G76" s="194"/>
      <c r="H76" s="194"/>
      <c r="I76" s="195"/>
      <c r="J76" s="194"/>
      <c r="K76" s="19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hidden="1" s="2" customFormat="1" ht="6.96" customHeight="1">
      <c r="A80" s="38"/>
      <c r="B80" s="196"/>
      <c r="C80" s="197"/>
      <c r="D80" s="197"/>
      <c r="E80" s="197"/>
      <c r="F80" s="197"/>
      <c r="G80" s="197"/>
      <c r="H80" s="197"/>
      <c r="I80" s="198"/>
      <c r="J80" s="197"/>
      <c r="K80" s="197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hidden="1" s="2" customFormat="1" ht="24.96" customHeight="1">
      <c r="A81" s="38"/>
      <c r="B81" s="39"/>
      <c r="C81" s="22" t="s">
        <v>147</v>
      </c>
      <c r="D81" s="40"/>
      <c r="E81" s="40"/>
      <c r="F81" s="40"/>
      <c r="G81" s="40"/>
      <c r="H81" s="40"/>
      <c r="I81" s="154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12" customHeight="1">
      <c r="A83" s="38"/>
      <c r="B83" s="39"/>
      <c r="C83" s="31" t="s">
        <v>16</v>
      </c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23.25" customHeight="1">
      <c r="A84" s="38"/>
      <c r="B84" s="39"/>
      <c r="C84" s="40"/>
      <c r="D84" s="40"/>
      <c r="E84" s="199" t="str">
        <f>E7</f>
        <v>Zvýšení bezpečnosti dopravy III. – přechod Blažkova a Lipová – Na Bídě přejezd tramvají</v>
      </c>
      <c r="F84" s="31"/>
      <c r="G84" s="31"/>
      <c r="H84" s="31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1" customFormat="1" ht="12" customHeight="1">
      <c r="B85" s="20"/>
      <c r="C85" s="31" t="s">
        <v>144</v>
      </c>
      <c r="D85" s="21"/>
      <c r="E85" s="21"/>
      <c r="F85" s="21"/>
      <c r="G85" s="21"/>
      <c r="H85" s="21"/>
      <c r="I85" s="146"/>
      <c r="J85" s="21"/>
      <c r="K85" s="21"/>
      <c r="L85" s="19"/>
    </row>
    <row r="86" hidden="1" s="2" customFormat="1" ht="23.25" customHeight="1">
      <c r="A86" s="38"/>
      <c r="B86" s="39"/>
      <c r="C86" s="40"/>
      <c r="D86" s="40"/>
      <c r="E86" s="199" t="s">
        <v>390</v>
      </c>
      <c r="F86" s="40"/>
      <c r="G86" s="40"/>
      <c r="H86" s="40"/>
      <c r="I86" s="15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1" t="s">
        <v>251</v>
      </c>
      <c r="D87" s="40"/>
      <c r="E87" s="40"/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24.75" customHeight="1">
      <c r="A88" s="38"/>
      <c r="B88" s="39"/>
      <c r="C88" s="40"/>
      <c r="D88" s="40"/>
      <c r="E88" s="76" t="str">
        <f>E11</f>
        <v>2020024101.2-2 - VRN - Vedlejší rozpočtové náklady - SSZ LB.22 Lipová – Na Bídě přejezd tramvají</v>
      </c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4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12" customHeight="1">
      <c r="A90" s="38"/>
      <c r="B90" s="39"/>
      <c r="C90" s="31" t="s">
        <v>22</v>
      </c>
      <c r="D90" s="40"/>
      <c r="E90" s="40"/>
      <c r="F90" s="26" t="str">
        <f>F14</f>
        <v>Liberec</v>
      </c>
      <c r="G90" s="40"/>
      <c r="H90" s="40"/>
      <c r="I90" s="156" t="s">
        <v>24</v>
      </c>
      <c r="J90" s="79" t="str">
        <f>IF(J14="","",J14)</f>
        <v>11. 9. 2020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4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5.65" customHeight="1">
      <c r="A92" s="38"/>
      <c r="B92" s="39"/>
      <c r="C92" s="31" t="s">
        <v>30</v>
      </c>
      <c r="D92" s="40"/>
      <c r="E92" s="40"/>
      <c r="F92" s="26" t="str">
        <f>E17</f>
        <v>Statutární město Liberec</v>
      </c>
      <c r="G92" s="40"/>
      <c r="H92" s="40"/>
      <c r="I92" s="156" t="s">
        <v>36</v>
      </c>
      <c r="J92" s="36" t="str">
        <f>E23</f>
        <v>Swarco Traffic CZ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1" t="s">
        <v>34</v>
      </c>
      <c r="D93" s="40"/>
      <c r="E93" s="40"/>
      <c r="F93" s="26" t="str">
        <f>IF(E20="","",E20)</f>
        <v>Vyplň údaj</v>
      </c>
      <c r="G93" s="40"/>
      <c r="H93" s="40"/>
      <c r="I93" s="156" t="s">
        <v>39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4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29.28" customHeight="1">
      <c r="A95" s="38"/>
      <c r="B95" s="39"/>
      <c r="C95" s="200" t="s">
        <v>148</v>
      </c>
      <c r="D95" s="201"/>
      <c r="E95" s="201"/>
      <c r="F95" s="201"/>
      <c r="G95" s="201"/>
      <c r="H95" s="201"/>
      <c r="I95" s="202"/>
      <c r="J95" s="203" t="s">
        <v>149</v>
      </c>
      <c r="K95" s="201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4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22.8" customHeight="1">
      <c r="A97" s="38"/>
      <c r="B97" s="39"/>
      <c r="C97" s="204" t="s">
        <v>150</v>
      </c>
      <c r="D97" s="40"/>
      <c r="E97" s="40"/>
      <c r="F97" s="40"/>
      <c r="G97" s="40"/>
      <c r="H97" s="40"/>
      <c r="I97" s="154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6" t="s">
        <v>151</v>
      </c>
    </row>
    <row r="98" hidden="1" s="9" customFormat="1" ht="24.96" customHeight="1">
      <c r="A98" s="9"/>
      <c r="B98" s="205"/>
      <c r="C98" s="206"/>
      <c r="D98" s="207" t="s">
        <v>348</v>
      </c>
      <c r="E98" s="208"/>
      <c r="F98" s="208"/>
      <c r="G98" s="208"/>
      <c r="H98" s="208"/>
      <c r="I98" s="209"/>
      <c r="J98" s="210">
        <f>J121</f>
        <v>0</v>
      </c>
      <c r="K98" s="206"/>
      <c r="L98" s="21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4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hidden="1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5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hidden="1"/>
    <row r="102" hidden="1"/>
    <row r="103" hidden="1"/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8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2" t="s">
        <v>159</v>
      </c>
      <c r="D105" s="40"/>
      <c r="E105" s="40"/>
      <c r="F105" s="40"/>
      <c r="G105" s="40"/>
      <c r="H105" s="40"/>
      <c r="I105" s="154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1" t="s">
        <v>16</v>
      </c>
      <c r="D107" s="40"/>
      <c r="E107" s="40"/>
      <c r="F107" s="40"/>
      <c r="G107" s="40"/>
      <c r="H107" s="40"/>
      <c r="I107" s="15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3.25" customHeight="1">
      <c r="A108" s="38"/>
      <c r="B108" s="39"/>
      <c r="C108" s="40"/>
      <c r="D108" s="40"/>
      <c r="E108" s="199" t="str">
        <f>E7</f>
        <v>Zvýšení bezpečnosti dopravy III. – přechod Blažkova a Lipová – Na Bídě přejezd tramvají</v>
      </c>
      <c r="F108" s="31"/>
      <c r="G108" s="31"/>
      <c r="H108" s="31"/>
      <c r="I108" s="15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0"/>
      <c r="C109" s="31" t="s">
        <v>144</v>
      </c>
      <c r="D109" s="21"/>
      <c r="E109" s="21"/>
      <c r="F109" s="21"/>
      <c r="G109" s="21"/>
      <c r="H109" s="21"/>
      <c r="I109" s="146"/>
      <c r="J109" s="21"/>
      <c r="K109" s="21"/>
      <c r="L109" s="19"/>
    </row>
    <row r="110" s="2" customFormat="1" ht="23.25" customHeight="1">
      <c r="A110" s="38"/>
      <c r="B110" s="39"/>
      <c r="C110" s="40"/>
      <c r="D110" s="40"/>
      <c r="E110" s="199" t="s">
        <v>390</v>
      </c>
      <c r="F110" s="40"/>
      <c r="G110" s="40"/>
      <c r="H110" s="40"/>
      <c r="I110" s="15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1" t="s">
        <v>251</v>
      </c>
      <c r="D111" s="40"/>
      <c r="E111" s="40"/>
      <c r="F111" s="40"/>
      <c r="G111" s="40"/>
      <c r="H111" s="40"/>
      <c r="I111" s="15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75" customHeight="1">
      <c r="A112" s="38"/>
      <c r="B112" s="39"/>
      <c r="C112" s="40"/>
      <c r="D112" s="40"/>
      <c r="E112" s="76" t="str">
        <f>E11</f>
        <v>2020024101.2-2 - VRN - Vedlejší rozpočtové náklady - SSZ LB.22 Lipová – Na Bídě přejezd tramvají</v>
      </c>
      <c r="F112" s="40"/>
      <c r="G112" s="40"/>
      <c r="H112" s="40"/>
      <c r="I112" s="15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1" t="s">
        <v>22</v>
      </c>
      <c r="D114" s="40"/>
      <c r="E114" s="40"/>
      <c r="F114" s="26" t="str">
        <f>F14</f>
        <v>Liberec</v>
      </c>
      <c r="G114" s="40"/>
      <c r="H114" s="40"/>
      <c r="I114" s="156" t="s">
        <v>24</v>
      </c>
      <c r="J114" s="79" t="str">
        <f>IF(J14="","",J14)</f>
        <v>11. 9. 2020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1" t="s">
        <v>30</v>
      </c>
      <c r="D116" s="40"/>
      <c r="E116" s="40"/>
      <c r="F116" s="26" t="str">
        <f>E17</f>
        <v>Statutární město Liberec</v>
      </c>
      <c r="G116" s="40"/>
      <c r="H116" s="40"/>
      <c r="I116" s="156" t="s">
        <v>36</v>
      </c>
      <c r="J116" s="36" t="str">
        <f>E23</f>
        <v>Swarco Traffic CZ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1" t="s">
        <v>34</v>
      </c>
      <c r="D117" s="40"/>
      <c r="E117" s="40"/>
      <c r="F117" s="26" t="str">
        <f>IF(E20="","",E20)</f>
        <v>Vyplň údaj</v>
      </c>
      <c r="G117" s="40"/>
      <c r="H117" s="40"/>
      <c r="I117" s="156" t="s">
        <v>39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8"/>
      <c r="B119" s="219"/>
      <c r="C119" s="220" t="s">
        <v>160</v>
      </c>
      <c r="D119" s="221" t="s">
        <v>67</v>
      </c>
      <c r="E119" s="221" t="s">
        <v>63</v>
      </c>
      <c r="F119" s="221" t="s">
        <v>64</v>
      </c>
      <c r="G119" s="221" t="s">
        <v>161</v>
      </c>
      <c r="H119" s="221" t="s">
        <v>162</v>
      </c>
      <c r="I119" s="222" t="s">
        <v>163</v>
      </c>
      <c r="J119" s="221" t="s">
        <v>149</v>
      </c>
      <c r="K119" s="223" t="s">
        <v>164</v>
      </c>
      <c r="L119" s="224"/>
      <c r="M119" s="100" t="s">
        <v>1</v>
      </c>
      <c r="N119" s="101" t="s">
        <v>46</v>
      </c>
      <c r="O119" s="101" t="s">
        <v>165</v>
      </c>
      <c r="P119" s="101" t="s">
        <v>166</v>
      </c>
      <c r="Q119" s="101" t="s">
        <v>167</v>
      </c>
      <c r="R119" s="101" t="s">
        <v>168</v>
      </c>
      <c r="S119" s="101" t="s">
        <v>169</v>
      </c>
      <c r="T119" s="102" t="s">
        <v>170</v>
      </c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</row>
    <row r="120" s="2" customFormat="1" ht="22.8" customHeight="1">
      <c r="A120" s="38"/>
      <c r="B120" s="39"/>
      <c r="C120" s="107" t="s">
        <v>171</v>
      </c>
      <c r="D120" s="40"/>
      <c r="E120" s="40"/>
      <c r="F120" s="40"/>
      <c r="G120" s="40"/>
      <c r="H120" s="40"/>
      <c r="I120" s="154"/>
      <c r="J120" s="225">
        <f>BK120</f>
        <v>0</v>
      </c>
      <c r="K120" s="40"/>
      <c r="L120" s="44"/>
      <c r="M120" s="103"/>
      <c r="N120" s="226"/>
      <c r="O120" s="104"/>
      <c r="P120" s="227">
        <f>P121</f>
        <v>0</v>
      </c>
      <c r="Q120" s="104"/>
      <c r="R120" s="227">
        <f>R121</f>
        <v>0</v>
      </c>
      <c r="S120" s="104"/>
      <c r="T120" s="228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6" t="s">
        <v>81</v>
      </c>
      <c r="AU120" s="16" t="s">
        <v>151</v>
      </c>
      <c r="BK120" s="229">
        <f>BK121</f>
        <v>0</v>
      </c>
    </row>
    <row r="121" s="12" customFormat="1" ht="25.92" customHeight="1">
      <c r="A121" s="12"/>
      <c r="B121" s="230"/>
      <c r="C121" s="231"/>
      <c r="D121" s="232" t="s">
        <v>81</v>
      </c>
      <c r="E121" s="233" t="s">
        <v>82</v>
      </c>
      <c r="F121" s="233" t="s">
        <v>349</v>
      </c>
      <c r="G121" s="231"/>
      <c r="H121" s="231"/>
      <c r="I121" s="234"/>
      <c r="J121" s="235">
        <f>BK121</f>
        <v>0</v>
      </c>
      <c r="K121" s="231"/>
      <c r="L121" s="236"/>
      <c r="M121" s="237"/>
      <c r="N121" s="238"/>
      <c r="O121" s="238"/>
      <c r="P121" s="239">
        <f>SUM(P122:P153)</f>
        <v>0</v>
      </c>
      <c r="Q121" s="238"/>
      <c r="R121" s="239">
        <f>SUM(R122:R153)</f>
        <v>0</v>
      </c>
      <c r="S121" s="238"/>
      <c r="T121" s="240">
        <f>SUM(T122:T153)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41" t="s">
        <v>90</v>
      </c>
      <c r="AT121" s="242" t="s">
        <v>81</v>
      </c>
      <c r="AU121" s="242" t="s">
        <v>82</v>
      </c>
      <c r="AY121" s="241" t="s">
        <v>175</v>
      </c>
      <c r="BK121" s="243">
        <f>SUM(BK122:BK153)</f>
        <v>0</v>
      </c>
    </row>
    <row r="122" s="2" customFormat="1" ht="16.5" customHeight="1">
      <c r="A122" s="38"/>
      <c r="B122" s="39"/>
      <c r="C122" s="246" t="s">
        <v>90</v>
      </c>
      <c r="D122" s="246" t="s">
        <v>178</v>
      </c>
      <c r="E122" s="247" t="s">
        <v>350</v>
      </c>
      <c r="F122" s="248" t="s">
        <v>556</v>
      </c>
      <c r="G122" s="249" t="s">
        <v>260</v>
      </c>
      <c r="H122" s="250">
        <v>41.274999999999999</v>
      </c>
      <c r="I122" s="251"/>
      <c r="J122" s="252">
        <f>ROUND(I122*H122,2)</f>
        <v>0</v>
      </c>
      <c r="K122" s="248" t="s">
        <v>261</v>
      </c>
      <c r="L122" s="44"/>
      <c r="M122" s="253" t="s">
        <v>1</v>
      </c>
      <c r="N122" s="254" t="s">
        <v>47</v>
      </c>
      <c r="O122" s="91"/>
      <c r="P122" s="255">
        <f>O122*H122</f>
        <v>0</v>
      </c>
      <c r="Q122" s="255">
        <v>0</v>
      </c>
      <c r="R122" s="255">
        <f>Q122*H122</f>
        <v>0</v>
      </c>
      <c r="S122" s="255">
        <v>0</v>
      </c>
      <c r="T122" s="25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7" t="s">
        <v>183</v>
      </c>
      <c r="AT122" s="257" t="s">
        <v>178</v>
      </c>
      <c r="AU122" s="257" t="s">
        <v>90</v>
      </c>
      <c r="AY122" s="16" t="s">
        <v>175</v>
      </c>
      <c r="BE122" s="258">
        <f>IF(N122="základní",J122,0)</f>
        <v>0</v>
      </c>
      <c r="BF122" s="258">
        <f>IF(N122="snížená",J122,0)</f>
        <v>0</v>
      </c>
      <c r="BG122" s="258">
        <f>IF(N122="zákl. přenesená",J122,0)</f>
        <v>0</v>
      </c>
      <c r="BH122" s="258">
        <f>IF(N122="sníž. přenesená",J122,0)</f>
        <v>0</v>
      </c>
      <c r="BI122" s="258">
        <f>IF(N122="nulová",J122,0)</f>
        <v>0</v>
      </c>
      <c r="BJ122" s="16" t="s">
        <v>90</v>
      </c>
      <c r="BK122" s="258">
        <f>ROUND(I122*H122,2)</f>
        <v>0</v>
      </c>
      <c r="BL122" s="16" t="s">
        <v>183</v>
      </c>
      <c r="BM122" s="257" t="s">
        <v>557</v>
      </c>
    </row>
    <row r="123" s="13" customFormat="1">
      <c r="A123" s="13"/>
      <c r="B123" s="272"/>
      <c r="C123" s="273"/>
      <c r="D123" s="259" t="s">
        <v>396</v>
      </c>
      <c r="E123" s="274" t="s">
        <v>525</v>
      </c>
      <c r="F123" s="275" t="s">
        <v>398</v>
      </c>
      <c r="G123" s="273"/>
      <c r="H123" s="276">
        <v>33.719999999999999</v>
      </c>
      <c r="I123" s="277"/>
      <c r="J123" s="273"/>
      <c r="K123" s="273"/>
      <c r="L123" s="278"/>
      <c r="M123" s="279"/>
      <c r="N123" s="280"/>
      <c r="O123" s="280"/>
      <c r="P123" s="280"/>
      <c r="Q123" s="280"/>
      <c r="R123" s="280"/>
      <c r="S123" s="280"/>
      <c r="T123" s="28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82" t="s">
        <v>396</v>
      </c>
      <c r="AU123" s="282" t="s">
        <v>90</v>
      </c>
      <c r="AV123" s="13" t="s">
        <v>92</v>
      </c>
      <c r="AW123" s="13" t="s">
        <v>38</v>
      </c>
      <c r="AX123" s="13" t="s">
        <v>82</v>
      </c>
      <c r="AY123" s="282" t="s">
        <v>175</v>
      </c>
    </row>
    <row r="124" s="13" customFormat="1">
      <c r="A124" s="13"/>
      <c r="B124" s="272"/>
      <c r="C124" s="273"/>
      <c r="D124" s="259" t="s">
        <v>396</v>
      </c>
      <c r="E124" s="274" t="s">
        <v>549</v>
      </c>
      <c r="F124" s="275" t="s">
        <v>399</v>
      </c>
      <c r="G124" s="273"/>
      <c r="H124" s="276">
        <v>4.5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82" t="s">
        <v>396</v>
      </c>
      <c r="AU124" s="282" t="s">
        <v>90</v>
      </c>
      <c r="AV124" s="13" t="s">
        <v>92</v>
      </c>
      <c r="AW124" s="13" t="s">
        <v>38</v>
      </c>
      <c r="AX124" s="13" t="s">
        <v>82</v>
      </c>
      <c r="AY124" s="282" t="s">
        <v>175</v>
      </c>
    </row>
    <row r="125" s="13" customFormat="1">
      <c r="A125" s="13"/>
      <c r="B125" s="272"/>
      <c r="C125" s="273"/>
      <c r="D125" s="259" t="s">
        <v>396</v>
      </c>
      <c r="E125" s="274" t="s">
        <v>550</v>
      </c>
      <c r="F125" s="275" t="s">
        <v>400</v>
      </c>
      <c r="G125" s="273"/>
      <c r="H125" s="276">
        <v>1.6799999999999999</v>
      </c>
      <c r="I125" s="277"/>
      <c r="J125" s="273"/>
      <c r="K125" s="273"/>
      <c r="L125" s="278"/>
      <c r="M125" s="279"/>
      <c r="N125" s="280"/>
      <c r="O125" s="280"/>
      <c r="P125" s="280"/>
      <c r="Q125" s="280"/>
      <c r="R125" s="280"/>
      <c r="S125" s="280"/>
      <c r="T125" s="28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82" t="s">
        <v>396</v>
      </c>
      <c r="AU125" s="282" t="s">
        <v>90</v>
      </c>
      <c r="AV125" s="13" t="s">
        <v>92</v>
      </c>
      <c r="AW125" s="13" t="s">
        <v>38</v>
      </c>
      <c r="AX125" s="13" t="s">
        <v>82</v>
      </c>
      <c r="AY125" s="282" t="s">
        <v>175</v>
      </c>
    </row>
    <row r="126" s="13" customFormat="1">
      <c r="A126" s="13"/>
      <c r="B126" s="272"/>
      <c r="C126" s="273"/>
      <c r="D126" s="259" t="s">
        <v>396</v>
      </c>
      <c r="E126" s="274" t="s">
        <v>551</v>
      </c>
      <c r="F126" s="275" t="s">
        <v>558</v>
      </c>
      <c r="G126" s="273"/>
      <c r="H126" s="276">
        <v>1.375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82" t="s">
        <v>396</v>
      </c>
      <c r="AU126" s="282" t="s">
        <v>90</v>
      </c>
      <c r="AV126" s="13" t="s">
        <v>92</v>
      </c>
      <c r="AW126" s="13" t="s">
        <v>38</v>
      </c>
      <c r="AX126" s="13" t="s">
        <v>82</v>
      </c>
      <c r="AY126" s="282" t="s">
        <v>175</v>
      </c>
    </row>
    <row r="127" s="13" customFormat="1">
      <c r="A127" s="13"/>
      <c r="B127" s="272"/>
      <c r="C127" s="273"/>
      <c r="D127" s="259" t="s">
        <v>396</v>
      </c>
      <c r="E127" s="274" t="s">
        <v>559</v>
      </c>
      <c r="F127" s="275" t="s">
        <v>560</v>
      </c>
      <c r="G127" s="273"/>
      <c r="H127" s="276">
        <v>41.274999999999999</v>
      </c>
      <c r="I127" s="277"/>
      <c r="J127" s="273"/>
      <c r="K127" s="273"/>
      <c r="L127" s="278"/>
      <c r="M127" s="279"/>
      <c r="N127" s="280"/>
      <c r="O127" s="280"/>
      <c r="P127" s="280"/>
      <c r="Q127" s="280"/>
      <c r="R127" s="280"/>
      <c r="S127" s="280"/>
      <c r="T127" s="28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82" t="s">
        <v>396</v>
      </c>
      <c r="AU127" s="282" t="s">
        <v>90</v>
      </c>
      <c r="AV127" s="13" t="s">
        <v>92</v>
      </c>
      <c r="AW127" s="13" t="s">
        <v>38</v>
      </c>
      <c r="AX127" s="13" t="s">
        <v>90</v>
      </c>
      <c r="AY127" s="282" t="s">
        <v>175</v>
      </c>
    </row>
    <row r="128" s="2" customFormat="1" ht="16.5" customHeight="1">
      <c r="A128" s="38"/>
      <c r="B128" s="39"/>
      <c r="C128" s="246" t="s">
        <v>92</v>
      </c>
      <c r="D128" s="246" t="s">
        <v>178</v>
      </c>
      <c r="E128" s="247" t="s">
        <v>352</v>
      </c>
      <c r="F128" s="248" t="s">
        <v>556</v>
      </c>
      <c r="G128" s="249" t="s">
        <v>260</v>
      </c>
      <c r="H128" s="250">
        <v>16.199999999999999</v>
      </c>
      <c r="I128" s="251"/>
      <c r="J128" s="252">
        <f>ROUND(I128*H128,2)</f>
        <v>0</v>
      </c>
      <c r="K128" s="248" t="s">
        <v>261</v>
      </c>
      <c r="L128" s="44"/>
      <c r="M128" s="253" t="s">
        <v>1</v>
      </c>
      <c r="N128" s="254" t="s">
        <v>47</v>
      </c>
      <c r="O128" s="91"/>
      <c r="P128" s="255">
        <f>O128*H128</f>
        <v>0</v>
      </c>
      <c r="Q128" s="255">
        <v>0</v>
      </c>
      <c r="R128" s="255">
        <f>Q128*H128</f>
        <v>0</v>
      </c>
      <c r="S128" s="255">
        <v>0</v>
      </c>
      <c r="T128" s="25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7" t="s">
        <v>183</v>
      </c>
      <c r="AT128" s="257" t="s">
        <v>178</v>
      </c>
      <c r="AU128" s="257" t="s">
        <v>90</v>
      </c>
      <c r="AY128" s="16" t="s">
        <v>175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6" t="s">
        <v>90</v>
      </c>
      <c r="BK128" s="258">
        <f>ROUND(I128*H128,2)</f>
        <v>0</v>
      </c>
      <c r="BL128" s="16" t="s">
        <v>183</v>
      </c>
      <c r="BM128" s="257" t="s">
        <v>561</v>
      </c>
    </row>
    <row r="129" s="13" customFormat="1">
      <c r="A129" s="13"/>
      <c r="B129" s="272"/>
      <c r="C129" s="273"/>
      <c r="D129" s="259" t="s">
        <v>396</v>
      </c>
      <c r="E129" s="274" t="s">
        <v>562</v>
      </c>
      <c r="F129" s="275" t="s">
        <v>406</v>
      </c>
      <c r="G129" s="273"/>
      <c r="H129" s="276">
        <v>9.1500000000000004</v>
      </c>
      <c r="I129" s="277"/>
      <c r="J129" s="273"/>
      <c r="K129" s="273"/>
      <c r="L129" s="278"/>
      <c r="M129" s="279"/>
      <c r="N129" s="280"/>
      <c r="O129" s="280"/>
      <c r="P129" s="280"/>
      <c r="Q129" s="280"/>
      <c r="R129" s="280"/>
      <c r="S129" s="280"/>
      <c r="T129" s="28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82" t="s">
        <v>396</v>
      </c>
      <c r="AU129" s="282" t="s">
        <v>90</v>
      </c>
      <c r="AV129" s="13" t="s">
        <v>92</v>
      </c>
      <c r="AW129" s="13" t="s">
        <v>38</v>
      </c>
      <c r="AX129" s="13" t="s">
        <v>82</v>
      </c>
      <c r="AY129" s="282" t="s">
        <v>175</v>
      </c>
    </row>
    <row r="130" s="13" customFormat="1">
      <c r="A130" s="13"/>
      <c r="B130" s="272"/>
      <c r="C130" s="273"/>
      <c r="D130" s="259" t="s">
        <v>396</v>
      </c>
      <c r="E130" s="274" t="s">
        <v>553</v>
      </c>
      <c r="F130" s="275" t="s">
        <v>407</v>
      </c>
      <c r="G130" s="273"/>
      <c r="H130" s="276">
        <v>5.5499999999999998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82" t="s">
        <v>396</v>
      </c>
      <c r="AU130" s="282" t="s">
        <v>90</v>
      </c>
      <c r="AV130" s="13" t="s">
        <v>92</v>
      </c>
      <c r="AW130" s="13" t="s">
        <v>38</v>
      </c>
      <c r="AX130" s="13" t="s">
        <v>82</v>
      </c>
      <c r="AY130" s="282" t="s">
        <v>175</v>
      </c>
    </row>
    <row r="131" s="13" customFormat="1">
      <c r="A131" s="13"/>
      <c r="B131" s="272"/>
      <c r="C131" s="273"/>
      <c r="D131" s="259" t="s">
        <v>396</v>
      </c>
      <c r="E131" s="274" t="s">
        <v>554</v>
      </c>
      <c r="F131" s="275" t="s">
        <v>408</v>
      </c>
      <c r="G131" s="273"/>
      <c r="H131" s="276">
        <v>1.5</v>
      </c>
      <c r="I131" s="277"/>
      <c r="J131" s="273"/>
      <c r="K131" s="273"/>
      <c r="L131" s="278"/>
      <c r="M131" s="279"/>
      <c r="N131" s="280"/>
      <c r="O131" s="280"/>
      <c r="P131" s="280"/>
      <c r="Q131" s="280"/>
      <c r="R131" s="280"/>
      <c r="S131" s="280"/>
      <c r="T131" s="28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82" t="s">
        <v>396</v>
      </c>
      <c r="AU131" s="282" t="s">
        <v>90</v>
      </c>
      <c r="AV131" s="13" t="s">
        <v>92</v>
      </c>
      <c r="AW131" s="13" t="s">
        <v>38</v>
      </c>
      <c r="AX131" s="13" t="s">
        <v>82</v>
      </c>
      <c r="AY131" s="282" t="s">
        <v>175</v>
      </c>
    </row>
    <row r="132" s="13" customFormat="1">
      <c r="A132" s="13"/>
      <c r="B132" s="272"/>
      <c r="C132" s="273"/>
      <c r="D132" s="259" t="s">
        <v>396</v>
      </c>
      <c r="E132" s="274" t="s">
        <v>563</v>
      </c>
      <c r="F132" s="275" t="s">
        <v>564</v>
      </c>
      <c r="G132" s="273"/>
      <c r="H132" s="276">
        <v>16.199999999999999</v>
      </c>
      <c r="I132" s="277"/>
      <c r="J132" s="273"/>
      <c r="K132" s="273"/>
      <c r="L132" s="278"/>
      <c r="M132" s="279"/>
      <c r="N132" s="280"/>
      <c r="O132" s="280"/>
      <c r="P132" s="280"/>
      <c r="Q132" s="280"/>
      <c r="R132" s="280"/>
      <c r="S132" s="280"/>
      <c r="T132" s="28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82" t="s">
        <v>396</v>
      </c>
      <c r="AU132" s="282" t="s">
        <v>90</v>
      </c>
      <c r="AV132" s="13" t="s">
        <v>92</v>
      </c>
      <c r="AW132" s="13" t="s">
        <v>38</v>
      </c>
      <c r="AX132" s="13" t="s">
        <v>90</v>
      </c>
      <c r="AY132" s="282" t="s">
        <v>175</v>
      </c>
    </row>
    <row r="133" s="2" customFormat="1" ht="16.5" customHeight="1">
      <c r="A133" s="38"/>
      <c r="B133" s="39"/>
      <c r="C133" s="246" t="s">
        <v>186</v>
      </c>
      <c r="D133" s="246" t="s">
        <v>178</v>
      </c>
      <c r="E133" s="247" t="s">
        <v>354</v>
      </c>
      <c r="F133" s="248" t="s">
        <v>556</v>
      </c>
      <c r="G133" s="249" t="s">
        <v>260</v>
      </c>
      <c r="H133" s="250">
        <v>2.5</v>
      </c>
      <c r="I133" s="251"/>
      <c r="J133" s="252">
        <f>ROUND(I133*H133,2)</f>
        <v>0</v>
      </c>
      <c r="K133" s="248" t="s">
        <v>261</v>
      </c>
      <c r="L133" s="44"/>
      <c r="M133" s="253" t="s">
        <v>1</v>
      </c>
      <c r="N133" s="254" t="s">
        <v>47</v>
      </c>
      <c r="O133" s="91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7" t="s">
        <v>183</v>
      </c>
      <c r="AT133" s="257" t="s">
        <v>178</v>
      </c>
      <c r="AU133" s="257" t="s">
        <v>90</v>
      </c>
      <c r="AY133" s="16" t="s">
        <v>175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6" t="s">
        <v>90</v>
      </c>
      <c r="BK133" s="258">
        <f>ROUND(I133*H133,2)</f>
        <v>0</v>
      </c>
      <c r="BL133" s="16" t="s">
        <v>183</v>
      </c>
      <c r="BM133" s="257" t="s">
        <v>565</v>
      </c>
    </row>
    <row r="134" s="13" customFormat="1">
      <c r="A134" s="13"/>
      <c r="B134" s="272"/>
      <c r="C134" s="273"/>
      <c r="D134" s="259" t="s">
        <v>396</v>
      </c>
      <c r="E134" s="274" t="s">
        <v>543</v>
      </c>
      <c r="F134" s="275" t="s">
        <v>423</v>
      </c>
      <c r="G134" s="273"/>
      <c r="H134" s="276">
        <v>2.5</v>
      </c>
      <c r="I134" s="277"/>
      <c r="J134" s="273"/>
      <c r="K134" s="273"/>
      <c r="L134" s="278"/>
      <c r="M134" s="279"/>
      <c r="N134" s="280"/>
      <c r="O134" s="280"/>
      <c r="P134" s="280"/>
      <c r="Q134" s="280"/>
      <c r="R134" s="280"/>
      <c r="S134" s="280"/>
      <c r="T134" s="28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82" t="s">
        <v>396</v>
      </c>
      <c r="AU134" s="282" t="s">
        <v>90</v>
      </c>
      <c r="AV134" s="13" t="s">
        <v>92</v>
      </c>
      <c r="AW134" s="13" t="s">
        <v>38</v>
      </c>
      <c r="AX134" s="13" t="s">
        <v>90</v>
      </c>
      <c r="AY134" s="282" t="s">
        <v>175</v>
      </c>
    </row>
    <row r="135" s="2" customFormat="1" ht="16.5" customHeight="1">
      <c r="A135" s="38"/>
      <c r="B135" s="39"/>
      <c r="C135" s="246" t="s">
        <v>183</v>
      </c>
      <c r="D135" s="246" t="s">
        <v>178</v>
      </c>
      <c r="E135" s="247" t="s">
        <v>356</v>
      </c>
      <c r="F135" s="248" t="s">
        <v>556</v>
      </c>
      <c r="G135" s="249" t="s">
        <v>260</v>
      </c>
      <c r="H135" s="250">
        <v>0.75</v>
      </c>
      <c r="I135" s="251"/>
      <c r="J135" s="252">
        <f>ROUND(I135*H135,2)</f>
        <v>0</v>
      </c>
      <c r="K135" s="248" t="s">
        <v>261</v>
      </c>
      <c r="L135" s="44"/>
      <c r="M135" s="253" t="s">
        <v>1</v>
      </c>
      <c r="N135" s="254" t="s">
        <v>47</v>
      </c>
      <c r="O135" s="91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7" t="s">
        <v>183</v>
      </c>
      <c r="AT135" s="257" t="s">
        <v>178</v>
      </c>
      <c r="AU135" s="257" t="s">
        <v>90</v>
      </c>
      <c r="AY135" s="16" t="s">
        <v>175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90</v>
      </c>
      <c r="BK135" s="258">
        <f>ROUND(I135*H135,2)</f>
        <v>0</v>
      </c>
      <c r="BL135" s="16" t="s">
        <v>183</v>
      </c>
      <c r="BM135" s="257" t="s">
        <v>566</v>
      </c>
    </row>
    <row r="136" s="13" customFormat="1">
      <c r="A136" s="13"/>
      <c r="B136" s="272"/>
      <c r="C136" s="273"/>
      <c r="D136" s="259" t="s">
        <v>396</v>
      </c>
      <c r="E136" s="274" t="s">
        <v>497</v>
      </c>
      <c r="F136" s="275" t="s">
        <v>419</v>
      </c>
      <c r="G136" s="273"/>
      <c r="H136" s="276">
        <v>0.75</v>
      </c>
      <c r="I136" s="277"/>
      <c r="J136" s="273"/>
      <c r="K136" s="273"/>
      <c r="L136" s="278"/>
      <c r="M136" s="279"/>
      <c r="N136" s="280"/>
      <c r="O136" s="280"/>
      <c r="P136" s="280"/>
      <c r="Q136" s="280"/>
      <c r="R136" s="280"/>
      <c r="S136" s="280"/>
      <c r="T136" s="28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82" t="s">
        <v>396</v>
      </c>
      <c r="AU136" s="282" t="s">
        <v>90</v>
      </c>
      <c r="AV136" s="13" t="s">
        <v>92</v>
      </c>
      <c r="AW136" s="13" t="s">
        <v>38</v>
      </c>
      <c r="AX136" s="13" t="s">
        <v>90</v>
      </c>
      <c r="AY136" s="282" t="s">
        <v>175</v>
      </c>
    </row>
    <row r="137" s="2" customFormat="1" ht="21.75" customHeight="1">
      <c r="A137" s="38"/>
      <c r="B137" s="39"/>
      <c r="C137" s="246" t="s">
        <v>174</v>
      </c>
      <c r="D137" s="246" t="s">
        <v>178</v>
      </c>
      <c r="E137" s="247" t="s">
        <v>358</v>
      </c>
      <c r="F137" s="248" t="s">
        <v>567</v>
      </c>
      <c r="G137" s="249" t="s">
        <v>360</v>
      </c>
      <c r="H137" s="250">
        <v>2</v>
      </c>
      <c r="I137" s="251"/>
      <c r="J137" s="252">
        <f>ROUND(I137*H137,2)</f>
        <v>0</v>
      </c>
      <c r="K137" s="248" t="s">
        <v>261</v>
      </c>
      <c r="L137" s="44"/>
      <c r="M137" s="253" t="s">
        <v>1</v>
      </c>
      <c r="N137" s="254" t="s">
        <v>47</v>
      </c>
      <c r="O137" s="91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7" t="s">
        <v>183</v>
      </c>
      <c r="AT137" s="257" t="s">
        <v>178</v>
      </c>
      <c r="AU137" s="257" t="s">
        <v>90</v>
      </c>
      <c r="AY137" s="16" t="s">
        <v>175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90</v>
      </c>
      <c r="BK137" s="258">
        <f>ROUND(I137*H137,2)</f>
        <v>0</v>
      </c>
      <c r="BL137" s="16" t="s">
        <v>183</v>
      </c>
      <c r="BM137" s="257" t="s">
        <v>568</v>
      </c>
    </row>
    <row r="138" s="2" customFormat="1" ht="21.75" customHeight="1">
      <c r="A138" s="38"/>
      <c r="B138" s="39"/>
      <c r="C138" s="246" t="s">
        <v>189</v>
      </c>
      <c r="D138" s="246" t="s">
        <v>178</v>
      </c>
      <c r="E138" s="247" t="s">
        <v>361</v>
      </c>
      <c r="F138" s="248" t="s">
        <v>569</v>
      </c>
      <c r="G138" s="249" t="s">
        <v>360</v>
      </c>
      <c r="H138" s="250">
        <v>1</v>
      </c>
      <c r="I138" s="251"/>
      <c r="J138" s="252">
        <f>ROUND(I138*H138,2)</f>
        <v>0</v>
      </c>
      <c r="K138" s="248" t="s">
        <v>261</v>
      </c>
      <c r="L138" s="44"/>
      <c r="M138" s="253" t="s">
        <v>1</v>
      </c>
      <c r="N138" s="254" t="s">
        <v>47</v>
      </c>
      <c r="O138" s="91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7" t="s">
        <v>183</v>
      </c>
      <c r="AT138" s="257" t="s">
        <v>178</v>
      </c>
      <c r="AU138" s="257" t="s">
        <v>90</v>
      </c>
      <c r="AY138" s="16" t="s">
        <v>175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90</v>
      </c>
      <c r="BK138" s="258">
        <f>ROUND(I138*H138,2)</f>
        <v>0</v>
      </c>
      <c r="BL138" s="16" t="s">
        <v>183</v>
      </c>
      <c r="BM138" s="257" t="s">
        <v>570</v>
      </c>
    </row>
    <row r="139" s="13" customFormat="1">
      <c r="A139" s="13"/>
      <c r="B139" s="272"/>
      <c r="C139" s="273"/>
      <c r="D139" s="259" t="s">
        <v>396</v>
      </c>
      <c r="E139" s="274" t="s">
        <v>571</v>
      </c>
      <c r="F139" s="275" t="s">
        <v>90</v>
      </c>
      <c r="G139" s="273"/>
      <c r="H139" s="276">
        <v>1</v>
      </c>
      <c r="I139" s="277"/>
      <c r="J139" s="273"/>
      <c r="K139" s="273"/>
      <c r="L139" s="278"/>
      <c r="M139" s="279"/>
      <c r="N139" s="280"/>
      <c r="O139" s="280"/>
      <c r="P139" s="280"/>
      <c r="Q139" s="280"/>
      <c r="R139" s="280"/>
      <c r="S139" s="280"/>
      <c r="T139" s="28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82" t="s">
        <v>396</v>
      </c>
      <c r="AU139" s="282" t="s">
        <v>90</v>
      </c>
      <c r="AV139" s="13" t="s">
        <v>92</v>
      </c>
      <c r="AW139" s="13" t="s">
        <v>38</v>
      </c>
      <c r="AX139" s="13" t="s">
        <v>90</v>
      </c>
      <c r="AY139" s="282" t="s">
        <v>175</v>
      </c>
    </row>
    <row r="140" s="2" customFormat="1" ht="16.5" customHeight="1">
      <c r="A140" s="38"/>
      <c r="B140" s="39"/>
      <c r="C140" s="246" t="s">
        <v>202</v>
      </c>
      <c r="D140" s="246" t="s">
        <v>178</v>
      </c>
      <c r="E140" s="247" t="s">
        <v>363</v>
      </c>
      <c r="F140" s="248" t="s">
        <v>572</v>
      </c>
      <c r="G140" s="249" t="s">
        <v>360</v>
      </c>
      <c r="H140" s="250">
        <v>1</v>
      </c>
      <c r="I140" s="251"/>
      <c r="J140" s="252">
        <f>ROUND(I140*H140,2)</f>
        <v>0</v>
      </c>
      <c r="K140" s="248" t="s">
        <v>261</v>
      </c>
      <c r="L140" s="44"/>
      <c r="M140" s="253" t="s">
        <v>1</v>
      </c>
      <c r="N140" s="254" t="s">
        <v>47</v>
      </c>
      <c r="O140" s="91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7" t="s">
        <v>183</v>
      </c>
      <c r="AT140" s="257" t="s">
        <v>178</v>
      </c>
      <c r="AU140" s="257" t="s">
        <v>90</v>
      </c>
      <c r="AY140" s="16" t="s">
        <v>175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90</v>
      </c>
      <c r="BK140" s="258">
        <f>ROUND(I140*H140,2)</f>
        <v>0</v>
      </c>
      <c r="BL140" s="16" t="s">
        <v>183</v>
      </c>
      <c r="BM140" s="257" t="s">
        <v>573</v>
      </c>
    </row>
    <row r="141" s="13" customFormat="1">
      <c r="A141" s="13"/>
      <c r="B141" s="272"/>
      <c r="C141" s="273"/>
      <c r="D141" s="259" t="s">
        <v>396</v>
      </c>
      <c r="E141" s="274" t="s">
        <v>510</v>
      </c>
      <c r="F141" s="275" t="s">
        <v>90</v>
      </c>
      <c r="G141" s="273"/>
      <c r="H141" s="276">
        <v>1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82" t="s">
        <v>396</v>
      </c>
      <c r="AU141" s="282" t="s">
        <v>90</v>
      </c>
      <c r="AV141" s="13" t="s">
        <v>92</v>
      </c>
      <c r="AW141" s="13" t="s">
        <v>38</v>
      </c>
      <c r="AX141" s="13" t="s">
        <v>90</v>
      </c>
      <c r="AY141" s="282" t="s">
        <v>175</v>
      </c>
    </row>
    <row r="142" s="2" customFormat="1" ht="16.5" customHeight="1">
      <c r="A142" s="38"/>
      <c r="B142" s="39"/>
      <c r="C142" s="246" t="s">
        <v>192</v>
      </c>
      <c r="D142" s="246" t="s">
        <v>178</v>
      </c>
      <c r="E142" s="247" t="s">
        <v>365</v>
      </c>
      <c r="F142" s="248" t="s">
        <v>572</v>
      </c>
      <c r="G142" s="249" t="s">
        <v>360</v>
      </c>
      <c r="H142" s="250">
        <v>1</v>
      </c>
      <c r="I142" s="251"/>
      <c r="J142" s="252">
        <f>ROUND(I142*H142,2)</f>
        <v>0</v>
      </c>
      <c r="K142" s="248" t="s">
        <v>261</v>
      </c>
      <c r="L142" s="44"/>
      <c r="M142" s="253" t="s">
        <v>1</v>
      </c>
      <c r="N142" s="254" t="s">
        <v>47</v>
      </c>
      <c r="O142" s="91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7" t="s">
        <v>183</v>
      </c>
      <c r="AT142" s="257" t="s">
        <v>178</v>
      </c>
      <c r="AU142" s="257" t="s">
        <v>90</v>
      </c>
      <c r="AY142" s="16" t="s">
        <v>175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90</v>
      </c>
      <c r="BK142" s="258">
        <f>ROUND(I142*H142,2)</f>
        <v>0</v>
      </c>
      <c r="BL142" s="16" t="s">
        <v>183</v>
      </c>
      <c r="BM142" s="257" t="s">
        <v>574</v>
      </c>
    </row>
    <row r="143" s="13" customFormat="1">
      <c r="A143" s="13"/>
      <c r="B143" s="272"/>
      <c r="C143" s="273"/>
      <c r="D143" s="259" t="s">
        <v>396</v>
      </c>
      <c r="E143" s="274" t="s">
        <v>534</v>
      </c>
      <c r="F143" s="275" t="s">
        <v>90</v>
      </c>
      <c r="G143" s="273"/>
      <c r="H143" s="276">
        <v>1</v>
      </c>
      <c r="I143" s="277"/>
      <c r="J143" s="273"/>
      <c r="K143" s="273"/>
      <c r="L143" s="278"/>
      <c r="M143" s="279"/>
      <c r="N143" s="280"/>
      <c r="O143" s="280"/>
      <c r="P143" s="280"/>
      <c r="Q143" s="280"/>
      <c r="R143" s="280"/>
      <c r="S143" s="280"/>
      <c r="T143" s="28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82" t="s">
        <v>396</v>
      </c>
      <c r="AU143" s="282" t="s">
        <v>90</v>
      </c>
      <c r="AV143" s="13" t="s">
        <v>92</v>
      </c>
      <c r="AW143" s="13" t="s">
        <v>38</v>
      </c>
      <c r="AX143" s="13" t="s">
        <v>90</v>
      </c>
      <c r="AY143" s="282" t="s">
        <v>175</v>
      </c>
    </row>
    <row r="144" s="2" customFormat="1" ht="21.75" customHeight="1">
      <c r="A144" s="38"/>
      <c r="B144" s="39"/>
      <c r="C144" s="246" t="s">
        <v>210</v>
      </c>
      <c r="D144" s="246" t="s">
        <v>178</v>
      </c>
      <c r="E144" s="247" t="s">
        <v>367</v>
      </c>
      <c r="F144" s="248" t="s">
        <v>575</v>
      </c>
      <c r="G144" s="249" t="s">
        <v>360</v>
      </c>
      <c r="H144" s="250">
        <v>1</v>
      </c>
      <c r="I144" s="251"/>
      <c r="J144" s="252">
        <f>ROUND(I144*H144,2)</f>
        <v>0</v>
      </c>
      <c r="K144" s="248" t="s">
        <v>261</v>
      </c>
      <c r="L144" s="44"/>
      <c r="M144" s="253" t="s">
        <v>1</v>
      </c>
      <c r="N144" s="254" t="s">
        <v>47</v>
      </c>
      <c r="O144" s="91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7" t="s">
        <v>183</v>
      </c>
      <c r="AT144" s="257" t="s">
        <v>178</v>
      </c>
      <c r="AU144" s="257" t="s">
        <v>90</v>
      </c>
      <c r="AY144" s="16" t="s">
        <v>175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90</v>
      </c>
      <c r="BK144" s="258">
        <f>ROUND(I144*H144,2)</f>
        <v>0</v>
      </c>
      <c r="BL144" s="16" t="s">
        <v>183</v>
      </c>
      <c r="BM144" s="257" t="s">
        <v>576</v>
      </c>
    </row>
    <row r="145" s="13" customFormat="1">
      <c r="A145" s="13"/>
      <c r="B145" s="272"/>
      <c r="C145" s="273"/>
      <c r="D145" s="259" t="s">
        <v>396</v>
      </c>
      <c r="E145" s="274" t="s">
        <v>517</v>
      </c>
      <c r="F145" s="275" t="s">
        <v>90</v>
      </c>
      <c r="G145" s="273"/>
      <c r="H145" s="276">
        <v>1</v>
      </c>
      <c r="I145" s="277"/>
      <c r="J145" s="273"/>
      <c r="K145" s="273"/>
      <c r="L145" s="278"/>
      <c r="M145" s="279"/>
      <c r="N145" s="280"/>
      <c r="O145" s="280"/>
      <c r="P145" s="280"/>
      <c r="Q145" s="280"/>
      <c r="R145" s="280"/>
      <c r="S145" s="280"/>
      <c r="T145" s="28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82" t="s">
        <v>396</v>
      </c>
      <c r="AU145" s="282" t="s">
        <v>90</v>
      </c>
      <c r="AV145" s="13" t="s">
        <v>92</v>
      </c>
      <c r="AW145" s="13" t="s">
        <v>38</v>
      </c>
      <c r="AX145" s="13" t="s">
        <v>90</v>
      </c>
      <c r="AY145" s="282" t="s">
        <v>175</v>
      </c>
    </row>
    <row r="146" s="2" customFormat="1" ht="16.5" customHeight="1">
      <c r="A146" s="38"/>
      <c r="B146" s="39"/>
      <c r="C146" s="246" t="s">
        <v>199</v>
      </c>
      <c r="D146" s="246" t="s">
        <v>178</v>
      </c>
      <c r="E146" s="247" t="s">
        <v>369</v>
      </c>
      <c r="F146" s="248" t="s">
        <v>577</v>
      </c>
      <c r="G146" s="249" t="s">
        <v>578</v>
      </c>
      <c r="H146" s="250">
        <v>1</v>
      </c>
      <c r="I146" s="251"/>
      <c r="J146" s="252">
        <f>ROUND(I146*H146,2)</f>
        <v>0</v>
      </c>
      <c r="K146" s="248" t="s">
        <v>261</v>
      </c>
      <c r="L146" s="44"/>
      <c r="M146" s="253" t="s">
        <v>1</v>
      </c>
      <c r="N146" s="254" t="s">
        <v>47</v>
      </c>
      <c r="O146" s="91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7" t="s">
        <v>183</v>
      </c>
      <c r="AT146" s="257" t="s">
        <v>178</v>
      </c>
      <c r="AU146" s="257" t="s">
        <v>90</v>
      </c>
      <c r="AY146" s="16" t="s">
        <v>175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90</v>
      </c>
      <c r="BK146" s="258">
        <f>ROUND(I146*H146,2)</f>
        <v>0</v>
      </c>
      <c r="BL146" s="16" t="s">
        <v>183</v>
      </c>
      <c r="BM146" s="257" t="s">
        <v>579</v>
      </c>
    </row>
    <row r="147" s="13" customFormat="1">
      <c r="A147" s="13"/>
      <c r="B147" s="272"/>
      <c r="C147" s="273"/>
      <c r="D147" s="259" t="s">
        <v>396</v>
      </c>
      <c r="E147" s="274" t="s">
        <v>538</v>
      </c>
      <c r="F147" s="275" t="s">
        <v>90</v>
      </c>
      <c r="G147" s="273"/>
      <c r="H147" s="276">
        <v>1</v>
      </c>
      <c r="I147" s="277"/>
      <c r="J147" s="273"/>
      <c r="K147" s="273"/>
      <c r="L147" s="278"/>
      <c r="M147" s="279"/>
      <c r="N147" s="280"/>
      <c r="O147" s="280"/>
      <c r="P147" s="280"/>
      <c r="Q147" s="280"/>
      <c r="R147" s="280"/>
      <c r="S147" s="280"/>
      <c r="T147" s="28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82" t="s">
        <v>396</v>
      </c>
      <c r="AU147" s="282" t="s">
        <v>90</v>
      </c>
      <c r="AV147" s="13" t="s">
        <v>92</v>
      </c>
      <c r="AW147" s="13" t="s">
        <v>38</v>
      </c>
      <c r="AX147" s="13" t="s">
        <v>90</v>
      </c>
      <c r="AY147" s="282" t="s">
        <v>175</v>
      </c>
    </row>
    <row r="148" s="2" customFormat="1" ht="16.5" customHeight="1">
      <c r="A148" s="38"/>
      <c r="B148" s="39"/>
      <c r="C148" s="246" t="s">
        <v>219</v>
      </c>
      <c r="D148" s="246" t="s">
        <v>178</v>
      </c>
      <c r="E148" s="247" t="s">
        <v>373</v>
      </c>
      <c r="F148" s="248" t="s">
        <v>580</v>
      </c>
      <c r="G148" s="249" t="s">
        <v>316</v>
      </c>
      <c r="H148" s="250">
        <v>1</v>
      </c>
      <c r="I148" s="251"/>
      <c r="J148" s="252">
        <f>ROUND(I148*H148,2)</f>
        <v>0</v>
      </c>
      <c r="K148" s="248" t="s">
        <v>261</v>
      </c>
      <c r="L148" s="44"/>
      <c r="M148" s="253" t="s">
        <v>1</v>
      </c>
      <c r="N148" s="254" t="s">
        <v>47</v>
      </c>
      <c r="O148" s="91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7" t="s">
        <v>183</v>
      </c>
      <c r="AT148" s="257" t="s">
        <v>178</v>
      </c>
      <c r="AU148" s="257" t="s">
        <v>90</v>
      </c>
      <c r="AY148" s="16" t="s">
        <v>175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90</v>
      </c>
      <c r="BK148" s="258">
        <f>ROUND(I148*H148,2)</f>
        <v>0</v>
      </c>
      <c r="BL148" s="16" t="s">
        <v>183</v>
      </c>
      <c r="BM148" s="257" t="s">
        <v>581</v>
      </c>
    </row>
    <row r="149" s="13" customFormat="1">
      <c r="A149" s="13"/>
      <c r="B149" s="272"/>
      <c r="C149" s="273"/>
      <c r="D149" s="259" t="s">
        <v>396</v>
      </c>
      <c r="E149" s="274" t="s">
        <v>582</v>
      </c>
      <c r="F149" s="275" t="s">
        <v>90</v>
      </c>
      <c r="G149" s="273"/>
      <c r="H149" s="276">
        <v>1</v>
      </c>
      <c r="I149" s="277"/>
      <c r="J149" s="273"/>
      <c r="K149" s="273"/>
      <c r="L149" s="278"/>
      <c r="M149" s="279"/>
      <c r="N149" s="280"/>
      <c r="O149" s="280"/>
      <c r="P149" s="280"/>
      <c r="Q149" s="280"/>
      <c r="R149" s="280"/>
      <c r="S149" s="280"/>
      <c r="T149" s="28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82" t="s">
        <v>396</v>
      </c>
      <c r="AU149" s="282" t="s">
        <v>90</v>
      </c>
      <c r="AV149" s="13" t="s">
        <v>92</v>
      </c>
      <c r="AW149" s="13" t="s">
        <v>38</v>
      </c>
      <c r="AX149" s="13" t="s">
        <v>90</v>
      </c>
      <c r="AY149" s="282" t="s">
        <v>175</v>
      </c>
    </row>
    <row r="150" s="2" customFormat="1" ht="21.75" customHeight="1">
      <c r="A150" s="38"/>
      <c r="B150" s="39"/>
      <c r="C150" s="246" t="s">
        <v>204</v>
      </c>
      <c r="D150" s="246" t="s">
        <v>178</v>
      </c>
      <c r="E150" s="247" t="s">
        <v>375</v>
      </c>
      <c r="F150" s="248" t="s">
        <v>583</v>
      </c>
      <c r="G150" s="249" t="s">
        <v>360</v>
      </c>
      <c r="H150" s="250">
        <v>1</v>
      </c>
      <c r="I150" s="251"/>
      <c r="J150" s="252">
        <f>ROUND(I150*H150,2)</f>
        <v>0</v>
      </c>
      <c r="K150" s="248" t="s">
        <v>261</v>
      </c>
      <c r="L150" s="44"/>
      <c r="M150" s="253" t="s">
        <v>1</v>
      </c>
      <c r="N150" s="254" t="s">
        <v>47</v>
      </c>
      <c r="O150" s="91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7" t="s">
        <v>183</v>
      </c>
      <c r="AT150" s="257" t="s">
        <v>178</v>
      </c>
      <c r="AU150" s="257" t="s">
        <v>90</v>
      </c>
      <c r="AY150" s="16" t="s">
        <v>175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90</v>
      </c>
      <c r="BK150" s="258">
        <f>ROUND(I150*H150,2)</f>
        <v>0</v>
      </c>
      <c r="BL150" s="16" t="s">
        <v>183</v>
      </c>
      <c r="BM150" s="257" t="s">
        <v>584</v>
      </c>
    </row>
    <row r="151" s="13" customFormat="1">
      <c r="A151" s="13"/>
      <c r="B151" s="272"/>
      <c r="C151" s="273"/>
      <c r="D151" s="259" t="s">
        <v>396</v>
      </c>
      <c r="E151" s="274" t="s">
        <v>528</v>
      </c>
      <c r="F151" s="275" t="s">
        <v>90</v>
      </c>
      <c r="G151" s="273"/>
      <c r="H151" s="276">
        <v>1</v>
      </c>
      <c r="I151" s="277"/>
      <c r="J151" s="273"/>
      <c r="K151" s="273"/>
      <c r="L151" s="278"/>
      <c r="M151" s="279"/>
      <c r="N151" s="280"/>
      <c r="O151" s="280"/>
      <c r="P151" s="280"/>
      <c r="Q151" s="280"/>
      <c r="R151" s="280"/>
      <c r="S151" s="280"/>
      <c r="T151" s="28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82" t="s">
        <v>396</v>
      </c>
      <c r="AU151" s="282" t="s">
        <v>90</v>
      </c>
      <c r="AV151" s="13" t="s">
        <v>92</v>
      </c>
      <c r="AW151" s="13" t="s">
        <v>38</v>
      </c>
      <c r="AX151" s="13" t="s">
        <v>90</v>
      </c>
      <c r="AY151" s="282" t="s">
        <v>175</v>
      </c>
    </row>
    <row r="152" s="2" customFormat="1" ht="16.5" customHeight="1">
      <c r="A152" s="38"/>
      <c r="B152" s="39"/>
      <c r="C152" s="246" t="s">
        <v>228</v>
      </c>
      <c r="D152" s="246" t="s">
        <v>178</v>
      </c>
      <c r="E152" s="247" t="s">
        <v>371</v>
      </c>
      <c r="F152" s="248" t="s">
        <v>580</v>
      </c>
      <c r="G152" s="249" t="s">
        <v>316</v>
      </c>
      <c r="H152" s="250">
        <v>1</v>
      </c>
      <c r="I152" s="251"/>
      <c r="J152" s="252">
        <f>ROUND(I152*H152,2)</f>
        <v>0</v>
      </c>
      <c r="K152" s="248" t="s">
        <v>261</v>
      </c>
      <c r="L152" s="44"/>
      <c r="M152" s="253" t="s">
        <v>1</v>
      </c>
      <c r="N152" s="254" t="s">
        <v>47</v>
      </c>
      <c r="O152" s="91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7" t="s">
        <v>183</v>
      </c>
      <c r="AT152" s="257" t="s">
        <v>178</v>
      </c>
      <c r="AU152" s="257" t="s">
        <v>90</v>
      </c>
      <c r="AY152" s="16" t="s">
        <v>175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90</v>
      </c>
      <c r="BK152" s="258">
        <f>ROUND(I152*H152,2)</f>
        <v>0</v>
      </c>
      <c r="BL152" s="16" t="s">
        <v>183</v>
      </c>
      <c r="BM152" s="257" t="s">
        <v>585</v>
      </c>
    </row>
    <row r="153" s="13" customFormat="1">
      <c r="A153" s="13"/>
      <c r="B153" s="272"/>
      <c r="C153" s="273"/>
      <c r="D153" s="259" t="s">
        <v>396</v>
      </c>
      <c r="E153" s="274" t="s">
        <v>586</v>
      </c>
      <c r="F153" s="275" t="s">
        <v>90</v>
      </c>
      <c r="G153" s="273"/>
      <c r="H153" s="276">
        <v>1</v>
      </c>
      <c r="I153" s="277"/>
      <c r="J153" s="273"/>
      <c r="K153" s="273"/>
      <c r="L153" s="278"/>
      <c r="M153" s="283"/>
      <c r="N153" s="284"/>
      <c r="O153" s="284"/>
      <c r="P153" s="284"/>
      <c r="Q153" s="284"/>
      <c r="R153" s="284"/>
      <c r="S153" s="284"/>
      <c r="T153" s="28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82" t="s">
        <v>396</v>
      </c>
      <c r="AU153" s="282" t="s">
        <v>90</v>
      </c>
      <c r="AV153" s="13" t="s">
        <v>92</v>
      </c>
      <c r="AW153" s="13" t="s">
        <v>38</v>
      </c>
      <c r="AX153" s="13" t="s">
        <v>90</v>
      </c>
      <c r="AY153" s="282" t="s">
        <v>175</v>
      </c>
    </row>
    <row r="154" s="2" customFormat="1" ht="6.96" customHeight="1">
      <c r="A154" s="38"/>
      <c r="B154" s="66"/>
      <c r="C154" s="67"/>
      <c r="D154" s="67"/>
      <c r="E154" s="67"/>
      <c r="F154" s="67"/>
      <c r="G154" s="67"/>
      <c r="H154" s="67"/>
      <c r="I154" s="195"/>
      <c r="J154" s="67"/>
      <c r="K154" s="67"/>
      <c r="L154" s="44"/>
      <c r="M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</row>
  </sheetData>
  <sheetProtection sheet="1" autoFilter="0" formatColumns="0" formatRows="0" objects="1" scenarios="1" spinCount="100000" saltValue="/exu6vyFC8m3QiKodO9sSKkJvS4mPH+uoxAUi5r3PtOmrNR/cYlx9Hsuuq7SDQRl8rs7YfDINZZ0cgIfUbILBA==" hashValue="o5GiyR4JeUzTP6OTisEyZ16TF5ogO6xDQ/t8YcsnI0LRwOA/LmrfQtuIC0xYiNyzdtbgKVBeEUSg3+/QCXflCQ==" algorithmName="SHA-512" password="C43E"/>
  <autoFilter ref="C119:K153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92</v>
      </c>
    </row>
    <row r="4" s="1" customFormat="1" ht="24.96" customHeight="1">
      <c r="B4" s="19"/>
      <c r="D4" s="150" t="s">
        <v>143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23.25" customHeight="1">
      <c r="B7" s="19"/>
      <c r="E7" s="153" t="str">
        <f>'Rekapitulace stavby'!K6</f>
        <v>Zvýšení bezpečnosti dopravy III. – přechod Blažkova a Lipová – Na Bídě přejezd tramvají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144</v>
      </c>
      <c r="I8" s="146"/>
      <c r="L8" s="19"/>
    </row>
    <row r="9" s="2" customFormat="1" ht="16.5" customHeight="1">
      <c r="A9" s="38"/>
      <c r="B9" s="44"/>
      <c r="C9" s="38"/>
      <c r="D9" s="38"/>
      <c r="E9" s="153" t="s">
        <v>587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251</v>
      </c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5" t="s">
        <v>588</v>
      </c>
      <c r="F11" s="38"/>
      <c r="G11" s="38"/>
      <c r="H11" s="38"/>
      <c r="I11" s="154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4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19</v>
      </c>
      <c r="G13" s="38"/>
      <c r="H13" s="38"/>
      <c r="I13" s="156" t="s">
        <v>20</v>
      </c>
      <c r="J13" s="141" t="s">
        <v>21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22</v>
      </c>
      <c r="E14" s="38"/>
      <c r="F14" s="141" t="s">
        <v>23</v>
      </c>
      <c r="G14" s="38"/>
      <c r="H14" s="38"/>
      <c r="I14" s="156" t="s">
        <v>24</v>
      </c>
      <c r="J14" s="157" t="str">
        <f>'Rekapitulace stavby'!AN8</f>
        <v>11. 9. 2020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158" t="s">
        <v>26</v>
      </c>
      <c r="E15" s="38"/>
      <c r="F15" s="159" t="s">
        <v>27</v>
      </c>
      <c r="G15" s="38"/>
      <c r="H15" s="38"/>
      <c r="I15" s="160" t="s">
        <v>28</v>
      </c>
      <c r="J15" s="159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30</v>
      </c>
      <c r="E16" s="38"/>
      <c r="F16" s="38"/>
      <c r="G16" s="38"/>
      <c r="H16" s="38"/>
      <c r="I16" s="156" t="s">
        <v>31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32</v>
      </c>
      <c r="F17" s="38"/>
      <c r="G17" s="38"/>
      <c r="H17" s="38"/>
      <c r="I17" s="156" t="s">
        <v>33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4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34</v>
      </c>
      <c r="E19" s="38"/>
      <c r="F19" s="38"/>
      <c r="G19" s="38"/>
      <c r="H19" s="38"/>
      <c r="I19" s="156" t="s">
        <v>31</v>
      </c>
      <c r="J19" s="32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2" t="str">
        <f>'Rekapitulace stavby'!E14</f>
        <v>Vyplň údaj</v>
      </c>
      <c r="F20" s="141"/>
      <c r="G20" s="141"/>
      <c r="H20" s="141"/>
      <c r="I20" s="156" t="s">
        <v>33</v>
      </c>
      <c r="J20" s="32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4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36</v>
      </c>
      <c r="E22" s="38"/>
      <c r="F22" s="38"/>
      <c r="G22" s="38"/>
      <c r="H22" s="38"/>
      <c r="I22" s="156" t="s">
        <v>31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37</v>
      </c>
      <c r="F23" s="38"/>
      <c r="G23" s="38"/>
      <c r="H23" s="38"/>
      <c r="I23" s="156" t="s">
        <v>33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4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39</v>
      </c>
      <c r="E25" s="38"/>
      <c r="F25" s="38"/>
      <c r="G25" s="38"/>
      <c r="H25" s="38"/>
      <c r="I25" s="156" t="s">
        <v>31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6" t="s">
        <v>33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4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41</v>
      </c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61"/>
      <c r="B29" s="162"/>
      <c r="C29" s="161"/>
      <c r="D29" s="161"/>
      <c r="E29" s="163" t="s">
        <v>1</v>
      </c>
      <c r="F29" s="163"/>
      <c r="G29" s="163"/>
      <c r="H29" s="163"/>
      <c r="I29" s="164"/>
      <c r="J29" s="161"/>
      <c r="K29" s="161"/>
      <c r="L29" s="165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4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6"/>
      <c r="E31" s="166"/>
      <c r="F31" s="166"/>
      <c r="G31" s="166"/>
      <c r="H31" s="166"/>
      <c r="I31" s="167"/>
      <c r="J31" s="166"/>
      <c r="K31" s="166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8" t="s">
        <v>42</v>
      </c>
      <c r="E32" s="38"/>
      <c r="F32" s="38"/>
      <c r="G32" s="38"/>
      <c r="H32" s="38"/>
      <c r="I32" s="154"/>
      <c r="J32" s="169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6"/>
      <c r="E33" s="166"/>
      <c r="F33" s="166"/>
      <c r="G33" s="166"/>
      <c r="H33" s="166"/>
      <c r="I33" s="167"/>
      <c r="J33" s="166"/>
      <c r="K33" s="166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70" t="s">
        <v>44</v>
      </c>
      <c r="G34" s="38"/>
      <c r="H34" s="38"/>
      <c r="I34" s="171" t="s">
        <v>43</v>
      </c>
      <c r="J34" s="170" t="s">
        <v>45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2" t="s">
        <v>46</v>
      </c>
      <c r="E35" s="152" t="s">
        <v>47</v>
      </c>
      <c r="F35" s="173">
        <f>ROUND((SUM(BE122:BE166)),  2)</f>
        <v>0</v>
      </c>
      <c r="G35" s="38"/>
      <c r="H35" s="38"/>
      <c r="I35" s="174">
        <v>0.20999999999999999</v>
      </c>
      <c r="J35" s="173">
        <f>ROUND(((SUM(BE122:BE166))*I35),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48</v>
      </c>
      <c r="F36" s="173">
        <f>ROUND((SUM(BF122:BF166)),  2)</f>
        <v>0</v>
      </c>
      <c r="G36" s="38"/>
      <c r="H36" s="38"/>
      <c r="I36" s="174">
        <v>0.14999999999999999</v>
      </c>
      <c r="J36" s="173">
        <f>ROUND(((SUM(BF122:BF166))*I36),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49</v>
      </c>
      <c r="F37" s="173">
        <f>ROUND((SUM(BG122:BG166)),  2)</f>
        <v>0</v>
      </c>
      <c r="G37" s="38"/>
      <c r="H37" s="38"/>
      <c r="I37" s="174">
        <v>0.20999999999999999</v>
      </c>
      <c r="J37" s="17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50</v>
      </c>
      <c r="F38" s="173">
        <f>ROUND((SUM(BH122:BH166)),  2)</f>
        <v>0</v>
      </c>
      <c r="G38" s="38"/>
      <c r="H38" s="38"/>
      <c r="I38" s="174">
        <v>0.14999999999999999</v>
      </c>
      <c r="J38" s="17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51</v>
      </c>
      <c r="F39" s="173">
        <f>ROUND((SUM(BI122:BI166)),  2)</f>
        <v>0</v>
      </c>
      <c r="G39" s="38"/>
      <c r="H39" s="38"/>
      <c r="I39" s="174">
        <v>0</v>
      </c>
      <c r="J39" s="17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5"/>
      <c r="D41" s="176" t="s">
        <v>52</v>
      </c>
      <c r="E41" s="177"/>
      <c r="F41" s="177"/>
      <c r="G41" s="178" t="s">
        <v>53</v>
      </c>
      <c r="H41" s="179" t="s">
        <v>54</v>
      </c>
      <c r="I41" s="180"/>
      <c r="J41" s="181">
        <f>SUM(J32:J39)</f>
        <v>0</v>
      </c>
      <c r="K41" s="18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4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2" customFormat="1" ht="14.4" customHeight="1">
      <c r="B49" s="63"/>
      <c r="D49" s="183" t="s">
        <v>55</v>
      </c>
      <c r="E49" s="184"/>
      <c r="F49" s="184"/>
      <c r="G49" s="183" t="s">
        <v>56</v>
      </c>
      <c r="H49" s="184"/>
      <c r="I49" s="185"/>
      <c r="J49" s="184"/>
      <c r="K49" s="184"/>
      <c r="L49" s="6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2" customFormat="1">
      <c r="A60" s="38"/>
      <c r="B60" s="44"/>
      <c r="C60" s="38"/>
      <c r="D60" s="186" t="s">
        <v>57</v>
      </c>
      <c r="E60" s="187"/>
      <c r="F60" s="188" t="s">
        <v>58</v>
      </c>
      <c r="G60" s="186" t="s">
        <v>57</v>
      </c>
      <c r="H60" s="187"/>
      <c r="I60" s="189"/>
      <c r="J60" s="190" t="s">
        <v>58</v>
      </c>
      <c r="K60" s="187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19"/>
      <c r="L61" s="19"/>
    </row>
    <row r="62">
      <c r="B62" s="19"/>
      <c r="L62" s="19"/>
    </row>
    <row r="63">
      <c r="B63" s="19"/>
      <c r="L63" s="19"/>
    </row>
    <row r="64" s="2" customFormat="1">
      <c r="A64" s="38"/>
      <c r="B64" s="44"/>
      <c r="C64" s="38"/>
      <c r="D64" s="183" t="s">
        <v>59</v>
      </c>
      <c r="E64" s="191"/>
      <c r="F64" s="191"/>
      <c r="G64" s="183" t="s">
        <v>60</v>
      </c>
      <c r="H64" s="191"/>
      <c r="I64" s="192"/>
      <c r="J64" s="191"/>
      <c r="K64" s="191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2" customFormat="1">
      <c r="A75" s="38"/>
      <c r="B75" s="44"/>
      <c r="C75" s="38"/>
      <c r="D75" s="186" t="s">
        <v>57</v>
      </c>
      <c r="E75" s="187"/>
      <c r="F75" s="188" t="s">
        <v>58</v>
      </c>
      <c r="G75" s="186" t="s">
        <v>57</v>
      </c>
      <c r="H75" s="187"/>
      <c r="I75" s="189"/>
      <c r="J75" s="190" t="s">
        <v>58</v>
      </c>
      <c r="K75" s="187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3"/>
      <c r="C76" s="194"/>
      <c r="D76" s="194"/>
      <c r="E76" s="194"/>
      <c r="F76" s="194"/>
      <c r="G76" s="194"/>
      <c r="H76" s="194"/>
      <c r="I76" s="195"/>
      <c r="J76" s="194"/>
      <c r="K76" s="19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hidden="1" s="2" customFormat="1" ht="6.96" customHeight="1">
      <c r="A80" s="38"/>
      <c r="B80" s="196"/>
      <c r="C80" s="197"/>
      <c r="D80" s="197"/>
      <c r="E80" s="197"/>
      <c r="F80" s="197"/>
      <c r="G80" s="197"/>
      <c r="H80" s="197"/>
      <c r="I80" s="198"/>
      <c r="J80" s="197"/>
      <c r="K80" s="197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hidden="1" s="2" customFormat="1" ht="24.96" customHeight="1">
      <c r="A81" s="38"/>
      <c r="B81" s="39"/>
      <c r="C81" s="22" t="s">
        <v>147</v>
      </c>
      <c r="D81" s="40"/>
      <c r="E81" s="40"/>
      <c r="F81" s="40"/>
      <c r="G81" s="40"/>
      <c r="H81" s="40"/>
      <c r="I81" s="154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12" customHeight="1">
      <c r="A83" s="38"/>
      <c r="B83" s="39"/>
      <c r="C83" s="31" t="s">
        <v>16</v>
      </c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23.25" customHeight="1">
      <c r="A84" s="38"/>
      <c r="B84" s="39"/>
      <c r="C84" s="40"/>
      <c r="D84" s="40"/>
      <c r="E84" s="199" t="str">
        <f>E7</f>
        <v>Zvýšení bezpečnosti dopravy III. – přechod Blažkova a Lipová – Na Bídě přejezd tramvají</v>
      </c>
      <c r="F84" s="31"/>
      <c r="G84" s="31"/>
      <c r="H84" s="31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1" customFormat="1" ht="12" customHeight="1">
      <c r="B85" s="20"/>
      <c r="C85" s="31" t="s">
        <v>144</v>
      </c>
      <c r="D85" s="21"/>
      <c r="E85" s="21"/>
      <c r="F85" s="21"/>
      <c r="G85" s="21"/>
      <c r="H85" s="21"/>
      <c r="I85" s="146"/>
      <c r="J85" s="21"/>
      <c r="K85" s="21"/>
      <c r="L85" s="19"/>
    </row>
    <row r="86" hidden="1" s="2" customFormat="1" ht="16.5" customHeight="1">
      <c r="A86" s="38"/>
      <c r="B86" s="39"/>
      <c r="C86" s="40"/>
      <c r="D86" s="40"/>
      <c r="E86" s="199" t="s">
        <v>587</v>
      </c>
      <c r="F86" s="40"/>
      <c r="G86" s="40"/>
      <c r="H86" s="40"/>
      <c r="I86" s="15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1" t="s">
        <v>251</v>
      </c>
      <c r="D87" s="40"/>
      <c r="E87" s="40"/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6.5" customHeight="1">
      <c r="A88" s="38"/>
      <c r="B88" s="39"/>
      <c r="C88" s="40"/>
      <c r="D88" s="40"/>
      <c r="E88" s="76" t="str">
        <f>E11</f>
        <v>SO 401.1.1 - Technologie SSZ - SSZ LB.20 přechod Blažkova</v>
      </c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4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12" customHeight="1">
      <c r="A90" s="38"/>
      <c r="B90" s="39"/>
      <c r="C90" s="31" t="s">
        <v>22</v>
      </c>
      <c r="D90" s="40"/>
      <c r="E90" s="40"/>
      <c r="F90" s="26" t="str">
        <f>F14</f>
        <v>Liberec</v>
      </c>
      <c r="G90" s="40"/>
      <c r="H90" s="40"/>
      <c r="I90" s="156" t="s">
        <v>24</v>
      </c>
      <c r="J90" s="79" t="str">
        <f>IF(J14="","",J14)</f>
        <v>11. 9. 2020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4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5.65" customHeight="1">
      <c r="A92" s="38"/>
      <c r="B92" s="39"/>
      <c r="C92" s="31" t="s">
        <v>30</v>
      </c>
      <c r="D92" s="40"/>
      <c r="E92" s="40"/>
      <c r="F92" s="26" t="str">
        <f>E17</f>
        <v>Statutární město Liberec</v>
      </c>
      <c r="G92" s="40"/>
      <c r="H92" s="40"/>
      <c r="I92" s="156" t="s">
        <v>36</v>
      </c>
      <c r="J92" s="36" t="str">
        <f>E23</f>
        <v>Swarco Traffic CZ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1" t="s">
        <v>34</v>
      </c>
      <c r="D93" s="40"/>
      <c r="E93" s="40"/>
      <c r="F93" s="26" t="str">
        <f>IF(E20="","",E20)</f>
        <v>Vyplň údaj</v>
      </c>
      <c r="G93" s="40"/>
      <c r="H93" s="40"/>
      <c r="I93" s="156" t="s">
        <v>39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4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29.28" customHeight="1">
      <c r="A95" s="38"/>
      <c r="B95" s="39"/>
      <c r="C95" s="200" t="s">
        <v>148</v>
      </c>
      <c r="D95" s="201"/>
      <c r="E95" s="201"/>
      <c r="F95" s="201"/>
      <c r="G95" s="201"/>
      <c r="H95" s="201"/>
      <c r="I95" s="202"/>
      <c r="J95" s="203" t="s">
        <v>149</v>
      </c>
      <c r="K95" s="201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4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22.8" customHeight="1">
      <c r="A97" s="38"/>
      <c r="B97" s="39"/>
      <c r="C97" s="204" t="s">
        <v>150</v>
      </c>
      <c r="D97" s="40"/>
      <c r="E97" s="40"/>
      <c r="F97" s="40"/>
      <c r="G97" s="40"/>
      <c r="H97" s="40"/>
      <c r="I97" s="154"/>
      <c r="J97" s="110">
        <f>J122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6" t="s">
        <v>151</v>
      </c>
    </row>
    <row r="98" hidden="1" s="9" customFormat="1" ht="24.96" customHeight="1">
      <c r="A98" s="9"/>
      <c r="B98" s="205"/>
      <c r="C98" s="206"/>
      <c r="D98" s="207" t="s">
        <v>589</v>
      </c>
      <c r="E98" s="208"/>
      <c r="F98" s="208"/>
      <c r="G98" s="208"/>
      <c r="H98" s="208"/>
      <c r="I98" s="209"/>
      <c r="J98" s="210">
        <f>J123</f>
        <v>0</v>
      </c>
      <c r="K98" s="206"/>
      <c r="L98" s="21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10" customFormat="1" ht="19.92" customHeight="1">
      <c r="A99" s="10"/>
      <c r="B99" s="212"/>
      <c r="C99" s="133"/>
      <c r="D99" s="213" t="s">
        <v>590</v>
      </c>
      <c r="E99" s="214"/>
      <c r="F99" s="214"/>
      <c r="G99" s="214"/>
      <c r="H99" s="214"/>
      <c r="I99" s="215"/>
      <c r="J99" s="216">
        <f>J124</f>
        <v>0</v>
      </c>
      <c r="K99" s="133"/>
      <c r="L99" s="21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212"/>
      <c r="C100" s="133"/>
      <c r="D100" s="213" t="s">
        <v>591</v>
      </c>
      <c r="E100" s="214"/>
      <c r="F100" s="214"/>
      <c r="G100" s="214"/>
      <c r="H100" s="214"/>
      <c r="I100" s="215"/>
      <c r="J100" s="216">
        <f>J158</f>
        <v>0</v>
      </c>
      <c r="K100" s="133"/>
      <c r="L100" s="21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54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hidden="1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95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hidden="1"/>
    <row r="104" hidden="1"/>
    <row r="105" hidden="1"/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98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2" t="s">
        <v>159</v>
      </c>
      <c r="D107" s="40"/>
      <c r="E107" s="40"/>
      <c r="F107" s="40"/>
      <c r="G107" s="40"/>
      <c r="H107" s="40"/>
      <c r="I107" s="15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5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1" t="s">
        <v>16</v>
      </c>
      <c r="D109" s="40"/>
      <c r="E109" s="40"/>
      <c r="F109" s="40"/>
      <c r="G109" s="40"/>
      <c r="H109" s="40"/>
      <c r="I109" s="15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3.25" customHeight="1">
      <c r="A110" s="38"/>
      <c r="B110" s="39"/>
      <c r="C110" s="40"/>
      <c r="D110" s="40"/>
      <c r="E110" s="199" t="str">
        <f>E7</f>
        <v>Zvýšení bezpečnosti dopravy III. – přechod Blažkova a Lipová – Na Bídě přejezd tramvají</v>
      </c>
      <c r="F110" s="31"/>
      <c r="G110" s="31"/>
      <c r="H110" s="31"/>
      <c r="I110" s="15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0"/>
      <c r="C111" s="31" t="s">
        <v>144</v>
      </c>
      <c r="D111" s="21"/>
      <c r="E111" s="21"/>
      <c r="F111" s="21"/>
      <c r="G111" s="21"/>
      <c r="H111" s="21"/>
      <c r="I111" s="146"/>
      <c r="J111" s="21"/>
      <c r="K111" s="21"/>
      <c r="L111" s="19"/>
    </row>
    <row r="112" s="2" customFormat="1" ht="16.5" customHeight="1">
      <c r="A112" s="38"/>
      <c r="B112" s="39"/>
      <c r="C112" s="40"/>
      <c r="D112" s="40"/>
      <c r="E112" s="199" t="s">
        <v>587</v>
      </c>
      <c r="F112" s="40"/>
      <c r="G112" s="40"/>
      <c r="H112" s="40"/>
      <c r="I112" s="15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1" t="s">
        <v>251</v>
      </c>
      <c r="D113" s="40"/>
      <c r="E113" s="40"/>
      <c r="F113" s="40"/>
      <c r="G113" s="40"/>
      <c r="H113" s="40"/>
      <c r="I113" s="15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401.1.1 - Technologie SSZ - SSZ LB.20 přechod Blažkova</v>
      </c>
      <c r="F114" s="40"/>
      <c r="G114" s="40"/>
      <c r="H114" s="40"/>
      <c r="I114" s="15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1" t="s">
        <v>22</v>
      </c>
      <c r="D116" s="40"/>
      <c r="E116" s="40"/>
      <c r="F116" s="26" t="str">
        <f>F14</f>
        <v>Liberec</v>
      </c>
      <c r="G116" s="40"/>
      <c r="H116" s="40"/>
      <c r="I116" s="156" t="s">
        <v>24</v>
      </c>
      <c r="J116" s="79" t="str">
        <f>IF(J14="","",J14)</f>
        <v>11. 9. 2020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1" t="s">
        <v>30</v>
      </c>
      <c r="D118" s="40"/>
      <c r="E118" s="40"/>
      <c r="F118" s="26" t="str">
        <f>E17</f>
        <v>Statutární město Liberec</v>
      </c>
      <c r="G118" s="40"/>
      <c r="H118" s="40"/>
      <c r="I118" s="156" t="s">
        <v>36</v>
      </c>
      <c r="J118" s="36" t="str">
        <f>E23</f>
        <v>Swarco Traffic CZ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1" t="s">
        <v>34</v>
      </c>
      <c r="D119" s="40"/>
      <c r="E119" s="40"/>
      <c r="F119" s="26" t="str">
        <f>IF(E20="","",E20)</f>
        <v>Vyplň údaj</v>
      </c>
      <c r="G119" s="40"/>
      <c r="H119" s="40"/>
      <c r="I119" s="156" t="s">
        <v>39</v>
      </c>
      <c r="J119" s="36" t="str">
        <f>E26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15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18"/>
      <c r="B121" s="219"/>
      <c r="C121" s="220" t="s">
        <v>160</v>
      </c>
      <c r="D121" s="221" t="s">
        <v>67</v>
      </c>
      <c r="E121" s="221" t="s">
        <v>63</v>
      </c>
      <c r="F121" s="221" t="s">
        <v>64</v>
      </c>
      <c r="G121" s="221" t="s">
        <v>161</v>
      </c>
      <c r="H121" s="221" t="s">
        <v>162</v>
      </c>
      <c r="I121" s="222" t="s">
        <v>163</v>
      </c>
      <c r="J121" s="221" t="s">
        <v>149</v>
      </c>
      <c r="K121" s="223" t="s">
        <v>164</v>
      </c>
      <c r="L121" s="224"/>
      <c r="M121" s="100" t="s">
        <v>1</v>
      </c>
      <c r="N121" s="101" t="s">
        <v>46</v>
      </c>
      <c r="O121" s="101" t="s">
        <v>165</v>
      </c>
      <c r="P121" s="101" t="s">
        <v>166</v>
      </c>
      <c r="Q121" s="101" t="s">
        <v>167</v>
      </c>
      <c r="R121" s="101" t="s">
        <v>168</v>
      </c>
      <c r="S121" s="101" t="s">
        <v>169</v>
      </c>
      <c r="T121" s="102" t="s">
        <v>170</v>
      </c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</row>
    <row r="122" s="2" customFormat="1" ht="22.8" customHeight="1">
      <c r="A122" s="38"/>
      <c r="B122" s="39"/>
      <c r="C122" s="107" t="s">
        <v>171</v>
      </c>
      <c r="D122" s="40"/>
      <c r="E122" s="40"/>
      <c r="F122" s="40"/>
      <c r="G122" s="40"/>
      <c r="H122" s="40"/>
      <c r="I122" s="154"/>
      <c r="J122" s="225">
        <f>BK122</f>
        <v>0</v>
      </c>
      <c r="K122" s="40"/>
      <c r="L122" s="44"/>
      <c r="M122" s="103"/>
      <c r="N122" s="226"/>
      <c r="O122" s="104"/>
      <c r="P122" s="227">
        <f>P123</f>
        <v>0</v>
      </c>
      <c r="Q122" s="104"/>
      <c r="R122" s="227">
        <f>R123</f>
        <v>0.44630999999999998</v>
      </c>
      <c r="S122" s="104"/>
      <c r="T122" s="22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6" t="s">
        <v>81</v>
      </c>
      <c r="AU122" s="16" t="s">
        <v>151</v>
      </c>
      <c r="BK122" s="229">
        <f>BK123</f>
        <v>0</v>
      </c>
    </row>
    <row r="123" s="12" customFormat="1" ht="25.92" customHeight="1">
      <c r="A123" s="12"/>
      <c r="B123" s="230"/>
      <c r="C123" s="231"/>
      <c r="D123" s="232" t="s">
        <v>81</v>
      </c>
      <c r="E123" s="233" t="s">
        <v>268</v>
      </c>
      <c r="F123" s="233" t="s">
        <v>592</v>
      </c>
      <c r="G123" s="231"/>
      <c r="H123" s="231"/>
      <c r="I123" s="234"/>
      <c r="J123" s="235">
        <f>BK123</f>
        <v>0</v>
      </c>
      <c r="K123" s="231"/>
      <c r="L123" s="236"/>
      <c r="M123" s="237"/>
      <c r="N123" s="238"/>
      <c r="O123" s="238"/>
      <c r="P123" s="239">
        <f>P124+P158</f>
        <v>0</v>
      </c>
      <c r="Q123" s="238"/>
      <c r="R123" s="239">
        <f>R124+R158</f>
        <v>0.44630999999999998</v>
      </c>
      <c r="S123" s="238"/>
      <c r="T123" s="240">
        <f>T124+T158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41" t="s">
        <v>186</v>
      </c>
      <c r="AT123" s="242" t="s">
        <v>81</v>
      </c>
      <c r="AU123" s="242" t="s">
        <v>82</v>
      </c>
      <c r="AY123" s="241" t="s">
        <v>175</v>
      </c>
      <c r="BK123" s="243">
        <f>BK124+BK158</f>
        <v>0</v>
      </c>
    </row>
    <row r="124" s="12" customFormat="1" ht="22.8" customHeight="1">
      <c r="A124" s="12"/>
      <c r="B124" s="230"/>
      <c r="C124" s="231"/>
      <c r="D124" s="232" t="s">
        <v>81</v>
      </c>
      <c r="E124" s="244" t="s">
        <v>593</v>
      </c>
      <c r="F124" s="244" t="s">
        <v>594</v>
      </c>
      <c r="G124" s="231"/>
      <c r="H124" s="231"/>
      <c r="I124" s="234"/>
      <c r="J124" s="245">
        <f>BK124</f>
        <v>0</v>
      </c>
      <c r="K124" s="231"/>
      <c r="L124" s="236"/>
      <c r="M124" s="237"/>
      <c r="N124" s="238"/>
      <c r="O124" s="238"/>
      <c r="P124" s="239">
        <f>SUM(P125:P157)</f>
        <v>0</v>
      </c>
      <c r="Q124" s="238"/>
      <c r="R124" s="239">
        <f>SUM(R125:R157)</f>
        <v>0.44630999999999998</v>
      </c>
      <c r="S124" s="238"/>
      <c r="T124" s="240">
        <f>SUM(T125:T157)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41" t="s">
        <v>186</v>
      </c>
      <c r="AT124" s="242" t="s">
        <v>81</v>
      </c>
      <c r="AU124" s="242" t="s">
        <v>90</v>
      </c>
      <c r="AY124" s="241" t="s">
        <v>175</v>
      </c>
      <c r="BK124" s="243">
        <f>SUM(BK125:BK157)</f>
        <v>0</v>
      </c>
    </row>
    <row r="125" s="2" customFormat="1" ht="16.5" customHeight="1">
      <c r="A125" s="38"/>
      <c r="B125" s="39"/>
      <c r="C125" s="286" t="s">
        <v>90</v>
      </c>
      <c r="D125" s="286" t="s">
        <v>268</v>
      </c>
      <c r="E125" s="287" t="s">
        <v>595</v>
      </c>
      <c r="F125" s="288" t="s">
        <v>596</v>
      </c>
      <c r="G125" s="289" t="s">
        <v>597</v>
      </c>
      <c r="H125" s="290">
        <v>20</v>
      </c>
      <c r="I125" s="291"/>
      <c r="J125" s="292">
        <f>ROUND(I125*H125,2)</f>
        <v>0</v>
      </c>
      <c r="K125" s="288" t="s">
        <v>198</v>
      </c>
      <c r="L125" s="293"/>
      <c r="M125" s="294" t="s">
        <v>1</v>
      </c>
      <c r="N125" s="295" t="s">
        <v>47</v>
      </c>
      <c r="O125" s="91"/>
      <c r="P125" s="255">
        <f>O125*H125</f>
        <v>0</v>
      </c>
      <c r="Q125" s="255">
        <v>0</v>
      </c>
      <c r="R125" s="255">
        <f>Q125*H125</f>
        <v>0</v>
      </c>
      <c r="S125" s="255">
        <v>0</v>
      </c>
      <c r="T125" s="25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7" t="s">
        <v>598</v>
      </c>
      <c r="AT125" s="257" t="s">
        <v>268</v>
      </c>
      <c r="AU125" s="257" t="s">
        <v>92</v>
      </c>
      <c r="AY125" s="16" t="s">
        <v>175</v>
      </c>
      <c r="BE125" s="258">
        <f>IF(N125="základní",J125,0)</f>
        <v>0</v>
      </c>
      <c r="BF125" s="258">
        <f>IF(N125="snížená",J125,0)</f>
        <v>0</v>
      </c>
      <c r="BG125" s="258">
        <f>IF(N125="zákl. přenesená",J125,0)</f>
        <v>0</v>
      </c>
      <c r="BH125" s="258">
        <f>IF(N125="sníž. přenesená",J125,0)</f>
        <v>0</v>
      </c>
      <c r="BI125" s="258">
        <f>IF(N125="nulová",J125,0)</f>
        <v>0</v>
      </c>
      <c r="BJ125" s="16" t="s">
        <v>90</v>
      </c>
      <c r="BK125" s="258">
        <f>ROUND(I125*H125,2)</f>
        <v>0</v>
      </c>
      <c r="BL125" s="16" t="s">
        <v>599</v>
      </c>
      <c r="BM125" s="257" t="s">
        <v>92</v>
      </c>
    </row>
    <row r="126" s="13" customFormat="1">
      <c r="A126" s="13"/>
      <c r="B126" s="272"/>
      <c r="C126" s="273"/>
      <c r="D126" s="259" t="s">
        <v>396</v>
      </c>
      <c r="E126" s="274" t="s">
        <v>1</v>
      </c>
      <c r="F126" s="275" t="s">
        <v>600</v>
      </c>
      <c r="G126" s="273"/>
      <c r="H126" s="276">
        <v>20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82" t="s">
        <v>396</v>
      </c>
      <c r="AU126" s="282" t="s">
        <v>92</v>
      </c>
      <c r="AV126" s="13" t="s">
        <v>92</v>
      </c>
      <c r="AW126" s="13" t="s">
        <v>38</v>
      </c>
      <c r="AX126" s="13" t="s">
        <v>82</v>
      </c>
      <c r="AY126" s="282" t="s">
        <v>175</v>
      </c>
    </row>
    <row r="127" s="14" customFormat="1">
      <c r="A127" s="14"/>
      <c r="B127" s="296"/>
      <c r="C127" s="297"/>
      <c r="D127" s="259" t="s">
        <v>396</v>
      </c>
      <c r="E127" s="298" t="s">
        <v>1</v>
      </c>
      <c r="F127" s="299" t="s">
        <v>601</v>
      </c>
      <c r="G127" s="297"/>
      <c r="H127" s="300">
        <v>20</v>
      </c>
      <c r="I127" s="301"/>
      <c r="J127" s="297"/>
      <c r="K127" s="297"/>
      <c r="L127" s="302"/>
      <c r="M127" s="303"/>
      <c r="N127" s="304"/>
      <c r="O127" s="304"/>
      <c r="P127" s="304"/>
      <c r="Q127" s="304"/>
      <c r="R127" s="304"/>
      <c r="S127" s="304"/>
      <c r="T127" s="30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306" t="s">
        <v>396</v>
      </c>
      <c r="AU127" s="306" t="s">
        <v>92</v>
      </c>
      <c r="AV127" s="14" t="s">
        <v>183</v>
      </c>
      <c r="AW127" s="14" t="s">
        <v>38</v>
      </c>
      <c r="AX127" s="14" t="s">
        <v>90</v>
      </c>
      <c r="AY127" s="306" t="s">
        <v>175</v>
      </c>
    </row>
    <row r="128" s="2" customFormat="1" ht="16.5" customHeight="1">
      <c r="A128" s="38"/>
      <c r="B128" s="39"/>
      <c r="C128" s="286" t="s">
        <v>92</v>
      </c>
      <c r="D128" s="286" t="s">
        <v>268</v>
      </c>
      <c r="E128" s="287" t="s">
        <v>602</v>
      </c>
      <c r="F128" s="288" t="s">
        <v>603</v>
      </c>
      <c r="G128" s="289" t="s">
        <v>597</v>
      </c>
      <c r="H128" s="290">
        <v>20</v>
      </c>
      <c r="I128" s="291"/>
      <c r="J128" s="292">
        <f>ROUND(I128*H128,2)</f>
        <v>0</v>
      </c>
      <c r="K128" s="288" t="s">
        <v>198</v>
      </c>
      <c r="L128" s="293"/>
      <c r="M128" s="294" t="s">
        <v>1</v>
      </c>
      <c r="N128" s="295" t="s">
        <v>47</v>
      </c>
      <c r="O128" s="91"/>
      <c r="P128" s="255">
        <f>O128*H128</f>
        <v>0</v>
      </c>
      <c r="Q128" s="255">
        <v>0</v>
      </c>
      <c r="R128" s="255">
        <f>Q128*H128</f>
        <v>0</v>
      </c>
      <c r="S128" s="255">
        <v>0</v>
      </c>
      <c r="T128" s="25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7" t="s">
        <v>598</v>
      </c>
      <c r="AT128" s="257" t="s">
        <v>268</v>
      </c>
      <c r="AU128" s="257" t="s">
        <v>92</v>
      </c>
      <c r="AY128" s="16" t="s">
        <v>175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6" t="s">
        <v>90</v>
      </c>
      <c r="BK128" s="258">
        <f>ROUND(I128*H128,2)</f>
        <v>0</v>
      </c>
      <c r="BL128" s="16" t="s">
        <v>599</v>
      </c>
      <c r="BM128" s="257" t="s">
        <v>183</v>
      </c>
    </row>
    <row r="129" s="13" customFormat="1">
      <c r="A129" s="13"/>
      <c r="B129" s="272"/>
      <c r="C129" s="273"/>
      <c r="D129" s="259" t="s">
        <v>396</v>
      </c>
      <c r="E129" s="274" t="s">
        <v>1</v>
      </c>
      <c r="F129" s="275" t="s">
        <v>600</v>
      </c>
      <c r="G129" s="273"/>
      <c r="H129" s="276">
        <v>20</v>
      </c>
      <c r="I129" s="277"/>
      <c r="J129" s="273"/>
      <c r="K129" s="273"/>
      <c r="L129" s="278"/>
      <c r="M129" s="279"/>
      <c r="N129" s="280"/>
      <c r="O129" s="280"/>
      <c r="P129" s="280"/>
      <c r="Q129" s="280"/>
      <c r="R129" s="280"/>
      <c r="S129" s="280"/>
      <c r="T129" s="28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82" t="s">
        <v>396</v>
      </c>
      <c r="AU129" s="282" t="s">
        <v>92</v>
      </c>
      <c r="AV129" s="13" t="s">
        <v>92</v>
      </c>
      <c r="AW129" s="13" t="s">
        <v>38</v>
      </c>
      <c r="AX129" s="13" t="s">
        <v>82</v>
      </c>
      <c r="AY129" s="282" t="s">
        <v>175</v>
      </c>
    </row>
    <row r="130" s="14" customFormat="1">
      <c r="A130" s="14"/>
      <c r="B130" s="296"/>
      <c r="C130" s="297"/>
      <c r="D130" s="259" t="s">
        <v>396</v>
      </c>
      <c r="E130" s="298" t="s">
        <v>1</v>
      </c>
      <c r="F130" s="299" t="s">
        <v>601</v>
      </c>
      <c r="G130" s="297"/>
      <c r="H130" s="300">
        <v>20</v>
      </c>
      <c r="I130" s="301"/>
      <c r="J130" s="297"/>
      <c r="K130" s="297"/>
      <c r="L130" s="302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306" t="s">
        <v>396</v>
      </c>
      <c r="AU130" s="306" t="s">
        <v>92</v>
      </c>
      <c r="AV130" s="14" t="s">
        <v>183</v>
      </c>
      <c r="AW130" s="14" t="s">
        <v>38</v>
      </c>
      <c r="AX130" s="14" t="s">
        <v>90</v>
      </c>
      <c r="AY130" s="306" t="s">
        <v>175</v>
      </c>
    </row>
    <row r="131" s="2" customFormat="1" ht="16.5" customHeight="1">
      <c r="A131" s="38"/>
      <c r="B131" s="39"/>
      <c r="C131" s="286" t="s">
        <v>186</v>
      </c>
      <c r="D131" s="286" t="s">
        <v>268</v>
      </c>
      <c r="E131" s="287" t="s">
        <v>604</v>
      </c>
      <c r="F131" s="288" t="s">
        <v>605</v>
      </c>
      <c r="G131" s="289" t="s">
        <v>606</v>
      </c>
      <c r="H131" s="290">
        <v>3</v>
      </c>
      <c r="I131" s="291"/>
      <c r="J131" s="292">
        <f>ROUND(I131*H131,2)</f>
        <v>0</v>
      </c>
      <c r="K131" s="288" t="s">
        <v>182</v>
      </c>
      <c r="L131" s="293"/>
      <c r="M131" s="294" t="s">
        <v>1</v>
      </c>
      <c r="N131" s="295" t="s">
        <v>47</v>
      </c>
      <c r="O131" s="91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7" t="s">
        <v>598</v>
      </c>
      <c r="AT131" s="257" t="s">
        <v>268</v>
      </c>
      <c r="AU131" s="257" t="s">
        <v>92</v>
      </c>
      <c r="AY131" s="16" t="s">
        <v>175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6" t="s">
        <v>90</v>
      </c>
      <c r="BK131" s="258">
        <f>ROUND(I131*H131,2)</f>
        <v>0</v>
      </c>
      <c r="BL131" s="16" t="s">
        <v>599</v>
      </c>
      <c r="BM131" s="257" t="s">
        <v>189</v>
      </c>
    </row>
    <row r="132" s="2" customFormat="1" ht="16.5" customHeight="1">
      <c r="A132" s="38"/>
      <c r="B132" s="39"/>
      <c r="C132" s="286" t="s">
        <v>183</v>
      </c>
      <c r="D132" s="286" t="s">
        <v>268</v>
      </c>
      <c r="E132" s="287" t="s">
        <v>607</v>
      </c>
      <c r="F132" s="288" t="s">
        <v>608</v>
      </c>
      <c r="G132" s="289" t="s">
        <v>606</v>
      </c>
      <c r="H132" s="290">
        <v>3</v>
      </c>
      <c r="I132" s="291"/>
      <c r="J132" s="292">
        <f>ROUND(I132*H132,2)</f>
        <v>0</v>
      </c>
      <c r="K132" s="288" t="s">
        <v>182</v>
      </c>
      <c r="L132" s="293"/>
      <c r="M132" s="294" t="s">
        <v>1</v>
      </c>
      <c r="N132" s="295" t="s">
        <v>47</v>
      </c>
      <c r="O132" s="91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7" t="s">
        <v>598</v>
      </c>
      <c r="AT132" s="257" t="s">
        <v>268</v>
      </c>
      <c r="AU132" s="257" t="s">
        <v>92</v>
      </c>
      <c r="AY132" s="16" t="s">
        <v>175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90</v>
      </c>
      <c r="BK132" s="258">
        <f>ROUND(I132*H132,2)</f>
        <v>0</v>
      </c>
      <c r="BL132" s="16" t="s">
        <v>599</v>
      </c>
      <c r="BM132" s="257" t="s">
        <v>192</v>
      </c>
    </row>
    <row r="133" s="2" customFormat="1" ht="16.5" customHeight="1">
      <c r="A133" s="38"/>
      <c r="B133" s="39"/>
      <c r="C133" s="286" t="s">
        <v>174</v>
      </c>
      <c r="D133" s="286" t="s">
        <v>268</v>
      </c>
      <c r="E133" s="287" t="s">
        <v>609</v>
      </c>
      <c r="F133" s="288" t="s">
        <v>610</v>
      </c>
      <c r="G133" s="289" t="s">
        <v>606</v>
      </c>
      <c r="H133" s="290">
        <v>20</v>
      </c>
      <c r="I133" s="291"/>
      <c r="J133" s="292">
        <f>ROUND(I133*H133,2)</f>
        <v>0</v>
      </c>
      <c r="K133" s="288" t="s">
        <v>182</v>
      </c>
      <c r="L133" s="293"/>
      <c r="M133" s="294" t="s">
        <v>1</v>
      </c>
      <c r="N133" s="295" t="s">
        <v>47</v>
      </c>
      <c r="O133" s="91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7" t="s">
        <v>598</v>
      </c>
      <c r="AT133" s="257" t="s">
        <v>268</v>
      </c>
      <c r="AU133" s="257" t="s">
        <v>92</v>
      </c>
      <c r="AY133" s="16" t="s">
        <v>175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6" t="s">
        <v>90</v>
      </c>
      <c r="BK133" s="258">
        <f>ROUND(I133*H133,2)</f>
        <v>0</v>
      </c>
      <c r="BL133" s="16" t="s">
        <v>599</v>
      </c>
      <c r="BM133" s="257" t="s">
        <v>199</v>
      </c>
    </row>
    <row r="134" s="2" customFormat="1" ht="16.5" customHeight="1">
      <c r="A134" s="38"/>
      <c r="B134" s="39"/>
      <c r="C134" s="286" t="s">
        <v>189</v>
      </c>
      <c r="D134" s="286" t="s">
        <v>268</v>
      </c>
      <c r="E134" s="287" t="s">
        <v>611</v>
      </c>
      <c r="F134" s="288" t="s">
        <v>612</v>
      </c>
      <c r="G134" s="289" t="s">
        <v>606</v>
      </c>
      <c r="H134" s="290">
        <v>2</v>
      </c>
      <c r="I134" s="291"/>
      <c r="J134" s="292">
        <f>ROUND(I134*H134,2)</f>
        <v>0</v>
      </c>
      <c r="K134" s="288" t="s">
        <v>182</v>
      </c>
      <c r="L134" s="293"/>
      <c r="M134" s="294" t="s">
        <v>1</v>
      </c>
      <c r="N134" s="295" t="s">
        <v>47</v>
      </c>
      <c r="O134" s="91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7" t="s">
        <v>598</v>
      </c>
      <c r="AT134" s="257" t="s">
        <v>268</v>
      </c>
      <c r="AU134" s="257" t="s">
        <v>92</v>
      </c>
      <c r="AY134" s="16" t="s">
        <v>175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90</v>
      </c>
      <c r="BK134" s="258">
        <f>ROUND(I134*H134,2)</f>
        <v>0</v>
      </c>
      <c r="BL134" s="16" t="s">
        <v>599</v>
      </c>
      <c r="BM134" s="257" t="s">
        <v>204</v>
      </c>
    </row>
    <row r="135" s="2" customFormat="1" ht="16.5" customHeight="1">
      <c r="A135" s="38"/>
      <c r="B135" s="39"/>
      <c r="C135" s="286" t="s">
        <v>202</v>
      </c>
      <c r="D135" s="286" t="s">
        <v>268</v>
      </c>
      <c r="E135" s="287" t="s">
        <v>613</v>
      </c>
      <c r="F135" s="288" t="s">
        <v>614</v>
      </c>
      <c r="G135" s="289" t="s">
        <v>606</v>
      </c>
      <c r="H135" s="290">
        <v>1</v>
      </c>
      <c r="I135" s="291"/>
      <c r="J135" s="292">
        <f>ROUND(I135*H135,2)</f>
        <v>0</v>
      </c>
      <c r="K135" s="288" t="s">
        <v>182</v>
      </c>
      <c r="L135" s="293"/>
      <c r="M135" s="294" t="s">
        <v>1</v>
      </c>
      <c r="N135" s="295" t="s">
        <v>47</v>
      </c>
      <c r="O135" s="91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7" t="s">
        <v>598</v>
      </c>
      <c r="AT135" s="257" t="s">
        <v>268</v>
      </c>
      <c r="AU135" s="257" t="s">
        <v>92</v>
      </c>
      <c r="AY135" s="16" t="s">
        <v>175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90</v>
      </c>
      <c r="BK135" s="258">
        <f>ROUND(I135*H135,2)</f>
        <v>0</v>
      </c>
      <c r="BL135" s="16" t="s">
        <v>599</v>
      </c>
      <c r="BM135" s="257" t="s">
        <v>209</v>
      </c>
    </row>
    <row r="136" s="2" customFormat="1" ht="16.5" customHeight="1">
      <c r="A136" s="38"/>
      <c r="B136" s="39"/>
      <c r="C136" s="286" t="s">
        <v>192</v>
      </c>
      <c r="D136" s="286" t="s">
        <v>268</v>
      </c>
      <c r="E136" s="287" t="s">
        <v>615</v>
      </c>
      <c r="F136" s="288" t="s">
        <v>616</v>
      </c>
      <c r="G136" s="289" t="s">
        <v>606</v>
      </c>
      <c r="H136" s="290">
        <v>2</v>
      </c>
      <c r="I136" s="291"/>
      <c r="J136" s="292">
        <f>ROUND(I136*H136,2)</f>
        <v>0</v>
      </c>
      <c r="K136" s="288" t="s">
        <v>182</v>
      </c>
      <c r="L136" s="293"/>
      <c r="M136" s="294" t="s">
        <v>1</v>
      </c>
      <c r="N136" s="295" t="s">
        <v>47</v>
      </c>
      <c r="O136" s="91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7" t="s">
        <v>598</v>
      </c>
      <c r="AT136" s="257" t="s">
        <v>268</v>
      </c>
      <c r="AU136" s="257" t="s">
        <v>92</v>
      </c>
      <c r="AY136" s="16" t="s">
        <v>175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90</v>
      </c>
      <c r="BK136" s="258">
        <f>ROUND(I136*H136,2)</f>
        <v>0</v>
      </c>
      <c r="BL136" s="16" t="s">
        <v>599</v>
      </c>
      <c r="BM136" s="257" t="s">
        <v>213</v>
      </c>
    </row>
    <row r="137" s="2" customFormat="1" ht="16.5" customHeight="1">
      <c r="A137" s="38"/>
      <c r="B137" s="39"/>
      <c r="C137" s="286" t="s">
        <v>210</v>
      </c>
      <c r="D137" s="286" t="s">
        <v>268</v>
      </c>
      <c r="E137" s="287" t="s">
        <v>617</v>
      </c>
      <c r="F137" s="288" t="s">
        <v>618</v>
      </c>
      <c r="G137" s="289" t="s">
        <v>606</v>
      </c>
      <c r="H137" s="290">
        <v>3</v>
      </c>
      <c r="I137" s="291"/>
      <c r="J137" s="292">
        <f>ROUND(I137*H137,2)</f>
        <v>0</v>
      </c>
      <c r="K137" s="288" t="s">
        <v>182</v>
      </c>
      <c r="L137" s="293"/>
      <c r="M137" s="294" t="s">
        <v>1</v>
      </c>
      <c r="N137" s="295" t="s">
        <v>47</v>
      </c>
      <c r="O137" s="91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7" t="s">
        <v>598</v>
      </c>
      <c r="AT137" s="257" t="s">
        <v>268</v>
      </c>
      <c r="AU137" s="257" t="s">
        <v>92</v>
      </c>
      <c r="AY137" s="16" t="s">
        <v>175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90</v>
      </c>
      <c r="BK137" s="258">
        <f>ROUND(I137*H137,2)</f>
        <v>0</v>
      </c>
      <c r="BL137" s="16" t="s">
        <v>599</v>
      </c>
      <c r="BM137" s="257" t="s">
        <v>216</v>
      </c>
    </row>
    <row r="138" s="2" customFormat="1" ht="16.5" customHeight="1">
      <c r="A138" s="38"/>
      <c r="B138" s="39"/>
      <c r="C138" s="286" t="s">
        <v>199</v>
      </c>
      <c r="D138" s="286" t="s">
        <v>268</v>
      </c>
      <c r="E138" s="287" t="s">
        <v>619</v>
      </c>
      <c r="F138" s="288" t="s">
        <v>620</v>
      </c>
      <c r="G138" s="289" t="s">
        <v>621</v>
      </c>
      <c r="H138" s="290">
        <v>1</v>
      </c>
      <c r="I138" s="291"/>
      <c r="J138" s="292">
        <f>ROUND(I138*H138,2)</f>
        <v>0</v>
      </c>
      <c r="K138" s="288" t="s">
        <v>182</v>
      </c>
      <c r="L138" s="293"/>
      <c r="M138" s="294" t="s">
        <v>1</v>
      </c>
      <c r="N138" s="295" t="s">
        <v>47</v>
      </c>
      <c r="O138" s="91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7" t="s">
        <v>598</v>
      </c>
      <c r="AT138" s="257" t="s">
        <v>268</v>
      </c>
      <c r="AU138" s="257" t="s">
        <v>92</v>
      </c>
      <c r="AY138" s="16" t="s">
        <v>175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90</v>
      </c>
      <c r="BK138" s="258">
        <f>ROUND(I138*H138,2)</f>
        <v>0</v>
      </c>
      <c r="BL138" s="16" t="s">
        <v>599</v>
      </c>
      <c r="BM138" s="257" t="s">
        <v>222</v>
      </c>
    </row>
    <row r="139" s="2" customFormat="1" ht="21.75" customHeight="1">
      <c r="A139" s="38"/>
      <c r="B139" s="39"/>
      <c r="C139" s="286" t="s">
        <v>219</v>
      </c>
      <c r="D139" s="286" t="s">
        <v>268</v>
      </c>
      <c r="E139" s="287" t="s">
        <v>622</v>
      </c>
      <c r="F139" s="288" t="s">
        <v>623</v>
      </c>
      <c r="G139" s="289" t="s">
        <v>621</v>
      </c>
      <c r="H139" s="290">
        <v>1</v>
      </c>
      <c r="I139" s="291"/>
      <c r="J139" s="292">
        <f>ROUND(I139*H139,2)</f>
        <v>0</v>
      </c>
      <c r="K139" s="288" t="s">
        <v>182</v>
      </c>
      <c r="L139" s="293"/>
      <c r="M139" s="294" t="s">
        <v>1</v>
      </c>
      <c r="N139" s="295" t="s">
        <v>47</v>
      </c>
      <c r="O139" s="91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7" t="s">
        <v>598</v>
      </c>
      <c r="AT139" s="257" t="s">
        <v>268</v>
      </c>
      <c r="AU139" s="257" t="s">
        <v>92</v>
      </c>
      <c r="AY139" s="16" t="s">
        <v>175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90</v>
      </c>
      <c r="BK139" s="258">
        <f>ROUND(I139*H139,2)</f>
        <v>0</v>
      </c>
      <c r="BL139" s="16" t="s">
        <v>599</v>
      </c>
      <c r="BM139" s="257" t="s">
        <v>225</v>
      </c>
    </row>
    <row r="140" s="2" customFormat="1">
      <c r="A140" s="38"/>
      <c r="B140" s="39"/>
      <c r="C140" s="40"/>
      <c r="D140" s="259" t="s">
        <v>236</v>
      </c>
      <c r="E140" s="40"/>
      <c r="F140" s="260" t="s">
        <v>624</v>
      </c>
      <c r="G140" s="40"/>
      <c r="H140" s="40"/>
      <c r="I140" s="154"/>
      <c r="J140" s="40"/>
      <c r="K140" s="40"/>
      <c r="L140" s="44"/>
      <c r="M140" s="261"/>
      <c r="N140" s="262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6" t="s">
        <v>236</v>
      </c>
      <c r="AU140" s="16" t="s">
        <v>92</v>
      </c>
    </row>
    <row r="141" s="2" customFormat="1" ht="16.5" customHeight="1">
      <c r="A141" s="38"/>
      <c r="B141" s="39"/>
      <c r="C141" s="286" t="s">
        <v>204</v>
      </c>
      <c r="D141" s="286" t="s">
        <v>268</v>
      </c>
      <c r="E141" s="287" t="s">
        <v>625</v>
      </c>
      <c r="F141" s="288" t="s">
        <v>626</v>
      </c>
      <c r="G141" s="289" t="s">
        <v>597</v>
      </c>
      <c r="H141" s="290">
        <v>5</v>
      </c>
      <c r="I141" s="291"/>
      <c r="J141" s="292">
        <f>ROUND(I141*H141,2)</f>
        <v>0</v>
      </c>
      <c r="K141" s="288" t="s">
        <v>182</v>
      </c>
      <c r="L141" s="293"/>
      <c r="M141" s="294" t="s">
        <v>1</v>
      </c>
      <c r="N141" s="295" t="s">
        <v>47</v>
      </c>
      <c r="O141" s="91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7" t="s">
        <v>598</v>
      </c>
      <c r="AT141" s="257" t="s">
        <v>268</v>
      </c>
      <c r="AU141" s="257" t="s">
        <v>92</v>
      </c>
      <c r="AY141" s="16" t="s">
        <v>175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90</v>
      </c>
      <c r="BK141" s="258">
        <f>ROUND(I141*H141,2)</f>
        <v>0</v>
      </c>
      <c r="BL141" s="16" t="s">
        <v>599</v>
      </c>
      <c r="BM141" s="257" t="s">
        <v>230</v>
      </c>
    </row>
    <row r="142" s="2" customFormat="1" ht="16.5" customHeight="1">
      <c r="A142" s="38"/>
      <c r="B142" s="39"/>
      <c r="C142" s="286" t="s">
        <v>228</v>
      </c>
      <c r="D142" s="286" t="s">
        <v>268</v>
      </c>
      <c r="E142" s="287" t="s">
        <v>627</v>
      </c>
      <c r="F142" s="288" t="s">
        <v>628</v>
      </c>
      <c r="G142" s="289" t="s">
        <v>606</v>
      </c>
      <c r="H142" s="290">
        <v>3</v>
      </c>
      <c r="I142" s="291"/>
      <c r="J142" s="292">
        <f>ROUND(I142*H142,2)</f>
        <v>0</v>
      </c>
      <c r="K142" s="288" t="s">
        <v>182</v>
      </c>
      <c r="L142" s="293"/>
      <c r="M142" s="294" t="s">
        <v>1</v>
      </c>
      <c r="N142" s="295" t="s">
        <v>47</v>
      </c>
      <c r="O142" s="91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7" t="s">
        <v>598</v>
      </c>
      <c r="AT142" s="257" t="s">
        <v>268</v>
      </c>
      <c r="AU142" s="257" t="s">
        <v>92</v>
      </c>
      <c r="AY142" s="16" t="s">
        <v>175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90</v>
      </c>
      <c r="BK142" s="258">
        <f>ROUND(I142*H142,2)</f>
        <v>0</v>
      </c>
      <c r="BL142" s="16" t="s">
        <v>599</v>
      </c>
      <c r="BM142" s="257" t="s">
        <v>240</v>
      </c>
    </row>
    <row r="143" s="2" customFormat="1" ht="16.5" customHeight="1">
      <c r="A143" s="38"/>
      <c r="B143" s="39"/>
      <c r="C143" s="286" t="s">
        <v>209</v>
      </c>
      <c r="D143" s="286" t="s">
        <v>268</v>
      </c>
      <c r="E143" s="287" t="s">
        <v>629</v>
      </c>
      <c r="F143" s="288" t="s">
        <v>630</v>
      </c>
      <c r="G143" s="289" t="s">
        <v>606</v>
      </c>
      <c r="H143" s="290">
        <v>6</v>
      </c>
      <c r="I143" s="291"/>
      <c r="J143" s="292">
        <f>ROUND(I143*H143,2)</f>
        <v>0</v>
      </c>
      <c r="K143" s="288" t="s">
        <v>182</v>
      </c>
      <c r="L143" s="293"/>
      <c r="M143" s="294" t="s">
        <v>1</v>
      </c>
      <c r="N143" s="295" t="s">
        <v>47</v>
      </c>
      <c r="O143" s="91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7" t="s">
        <v>598</v>
      </c>
      <c r="AT143" s="257" t="s">
        <v>268</v>
      </c>
      <c r="AU143" s="257" t="s">
        <v>92</v>
      </c>
      <c r="AY143" s="16" t="s">
        <v>175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90</v>
      </c>
      <c r="BK143" s="258">
        <f>ROUND(I143*H143,2)</f>
        <v>0</v>
      </c>
      <c r="BL143" s="16" t="s">
        <v>599</v>
      </c>
      <c r="BM143" s="257" t="s">
        <v>248</v>
      </c>
    </row>
    <row r="144" s="2" customFormat="1" ht="16.5" customHeight="1">
      <c r="A144" s="38"/>
      <c r="B144" s="39"/>
      <c r="C144" s="286" t="s">
        <v>8</v>
      </c>
      <c r="D144" s="286" t="s">
        <v>268</v>
      </c>
      <c r="E144" s="287" t="s">
        <v>631</v>
      </c>
      <c r="F144" s="288" t="s">
        <v>632</v>
      </c>
      <c r="G144" s="289" t="s">
        <v>621</v>
      </c>
      <c r="H144" s="290">
        <v>167.31</v>
      </c>
      <c r="I144" s="291"/>
      <c r="J144" s="292">
        <f>ROUND(I144*H144,2)</f>
        <v>0</v>
      </c>
      <c r="K144" s="288" t="s">
        <v>198</v>
      </c>
      <c r="L144" s="293"/>
      <c r="M144" s="294" t="s">
        <v>1</v>
      </c>
      <c r="N144" s="295" t="s">
        <v>47</v>
      </c>
      <c r="O144" s="91"/>
      <c r="P144" s="255">
        <f>O144*H144</f>
        <v>0</v>
      </c>
      <c r="Q144" s="255">
        <v>0.001</v>
      </c>
      <c r="R144" s="255">
        <f>Q144*H144</f>
        <v>0.16731000000000001</v>
      </c>
      <c r="S144" s="255">
        <v>0</v>
      </c>
      <c r="T144" s="25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7" t="s">
        <v>598</v>
      </c>
      <c r="AT144" s="257" t="s">
        <v>268</v>
      </c>
      <c r="AU144" s="257" t="s">
        <v>92</v>
      </c>
      <c r="AY144" s="16" t="s">
        <v>175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90</v>
      </c>
      <c r="BK144" s="258">
        <f>ROUND(I144*H144,2)</f>
        <v>0</v>
      </c>
      <c r="BL144" s="16" t="s">
        <v>599</v>
      </c>
      <c r="BM144" s="257" t="s">
        <v>633</v>
      </c>
    </row>
    <row r="145" s="13" customFormat="1">
      <c r="A145" s="13"/>
      <c r="B145" s="272"/>
      <c r="C145" s="273"/>
      <c r="D145" s="259" t="s">
        <v>396</v>
      </c>
      <c r="E145" s="274" t="s">
        <v>1</v>
      </c>
      <c r="F145" s="275" t="s">
        <v>634</v>
      </c>
      <c r="G145" s="273"/>
      <c r="H145" s="276">
        <v>167.31</v>
      </c>
      <c r="I145" s="277"/>
      <c r="J145" s="273"/>
      <c r="K145" s="273"/>
      <c r="L145" s="278"/>
      <c r="M145" s="279"/>
      <c r="N145" s="280"/>
      <c r="O145" s="280"/>
      <c r="P145" s="280"/>
      <c r="Q145" s="280"/>
      <c r="R145" s="280"/>
      <c r="S145" s="280"/>
      <c r="T145" s="28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82" t="s">
        <v>396</v>
      </c>
      <c r="AU145" s="282" t="s">
        <v>92</v>
      </c>
      <c r="AV145" s="13" t="s">
        <v>92</v>
      </c>
      <c r="AW145" s="13" t="s">
        <v>38</v>
      </c>
      <c r="AX145" s="13" t="s">
        <v>90</v>
      </c>
      <c r="AY145" s="282" t="s">
        <v>175</v>
      </c>
    </row>
    <row r="146" s="2" customFormat="1" ht="16.5" customHeight="1">
      <c r="A146" s="38"/>
      <c r="B146" s="39"/>
      <c r="C146" s="286" t="s">
        <v>213</v>
      </c>
      <c r="D146" s="286" t="s">
        <v>268</v>
      </c>
      <c r="E146" s="287" t="s">
        <v>635</v>
      </c>
      <c r="F146" s="288" t="s">
        <v>636</v>
      </c>
      <c r="G146" s="289" t="s">
        <v>597</v>
      </c>
      <c r="H146" s="290">
        <v>515</v>
      </c>
      <c r="I146" s="291"/>
      <c r="J146" s="292">
        <f>ROUND(I146*H146,2)</f>
        <v>0</v>
      </c>
      <c r="K146" s="288" t="s">
        <v>182</v>
      </c>
      <c r="L146" s="293"/>
      <c r="M146" s="294" t="s">
        <v>1</v>
      </c>
      <c r="N146" s="295" t="s">
        <v>47</v>
      </c>
      <c r="O146" s="91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7" t="s">
        <v>598</v>
      </c>
      <c r="AT146" s="257" t="s">
        <v>268</v>
      </c>
      <c r="AU146" s="257" t="s">
        <v>92</v>
      </c>
      <c r="AY146" s="16" t="s">
        <v>175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90</v>
      </c>
      <c r="BK146" s="258">
        <f>ROUND(I146*H146,2)</f>
        <v>0</v>
      </c>
      <c r="BL146" s="16" t="s">
        <v>599</v>
      </c>
      <c r="BM146" s="257" t="s">
        <v>249</v>
      </c>
    </row>
    <row r="147" s="13" customFormat="1">
      <c r="A147" s="13"/>
      <c r="B147" s="272"/>
      <c r="C147" s="273"/>
      <c r="D147" s="259" t="s">
        <v>396</v>
      </c>
      <c r="E147" s="274" t="s">
        <v>1</v>
      </c>
      <c r="F147" s="275" t="s">
        <v>637</v>
      </c>
      <c r="G147" s="273"/>
      <c r="H147" s="276">
        <v>515</v>
      </c>
      <c r="I147" s="277"/>
      <c r="J147" s="273"/>
      <c r="K147" s="273"/>
      <c r="L147" s="278"/>
      <c r="M147" s="279"/>
      <c r="N147" s="280"/>
      <c r="O147" s="280"/>
      <c r="P147" s="280"/>
      <c r="Q147" s="280"/>
      <c r="R147" s="280"/>
      <c r="S147" s="280"/>
      <c r="T147" s="28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82" t="s">
        <v>396</v>
      </c>
      <c r="AU147" s="282" t="s">
        <v>92</v>
      </c>
      <c r="AV147" s="13" t="s">
        <v>92</v>
      </c>
      <c r="AW147" s="13" t="s">
        <v>38</v>
      </c>
      <c r="AX147" s="13" t="s">
        <v>82</v>
      </c>
      <c r="AY147" s="282" t="s">
        <v>175</v>
      </c>
    </row>
    <row r="148" s="14" customFormat="1">
      <c r="A148" s="14"/>
      <c r="B148" s="296"/>
      <c r="C148" s="297"/>
      <c r="D148" s="259" t="s">
        <v>396</v>
      </c>
      <c r="E148" s="298" t="s">
        <v>1</v>
      </c>
      <c r="F148" s="299" t="s">
        <v>601</v>
      </c>
      <c r="G148" s="297"/>
      <c r="H148" s="300">
        <v>515</v>
      </c>
      <c r="I148" s="301"/>
      <c r="J148" s="297"/>
      <c r="K148" s="297"/>
      <c r="L148" s="302"/>
      <c r="M148" s="303"/>
      <c r="N148" s="304"/>
      <c r="O148" s="304"/>
      <c r="P148" s="304"/>
      <c r="Q148" s="304"/>
      <c r="R148" s="304"/>
      <c r="S148" s="304"/>
      <c r="T148" s="30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306" t="s">
        <v>396</v>
      </c>
      <c r="AU148" s="306" t="s">
        <v>92</v>
      </c>
      <c r="AV148" s="14" t="s">
        <v>183</v>
      </c>
      <c r="AW148" s="14" t="s">
        <v>38</v>
      </c>
      <c r="AX148" s="14" t="s">
        <v>90</v>
      </c>
      <c r="AY148" s="306" t="s">
        <v>175</v>
      </c>
    </row>
    <row r="149" s="2" customFormat="1" ht="16.5" customHeight="1">
      <c r="A149" s="38"/>
      <c r="B149" s="39"/>
      <c r="C149" s="286" t="s">
        <v>296</v>
      </c>
      <c r="D149" s="286" t="s">
        <v>268</v>
      </c>
      <c r="E149" s="287" t="s">
        <v>638</v>
      </c>
      <c r="F149" s="288" t="s">
        <v>639</v>
      </c>
      <c r="G149" s="289" t="s">
        <v>597</v>
      </c>
      <c r="H149" s="290">
        <v>152.09999999999999</v>
      </c>
      <c r="I149" s="291"/>
      <c r="J149" s="292">
        <f>ROUND(I149*H149,2)</f>
        <v>0</v>
      </c>
      <c r="K149" s="288" t="s">
        <v>182</v>
      </c>
      <c r="L149" s="293"/>
      <c r="M149" s="294" t="s">
        <v>1</v>
      </c>
      <c r="N149" s="295" t="s">
        <v>47</v>
      </c>
      <c r="O149" s="91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7" t="s">
        <v>598</v>
      </c>
      <c r="AT149" s="257" t="s">
        <v>268</v>
      </c>
      <c r="AU149" s="257" t="s">
        <v>92</v>
      </c>
      <c r="AY149" s="16" t="s">
        <v>175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90</v>
      </c>
      <c r="BK149" s="258">
        <f>ROUND(I149*H149,2)</f>
        <v>0</v>
      </c>
      <c r="BL149" s="16" t="s">
        <v>599</v>
      </c>
      <c r="BM149" s="257" t="s">
        <v>295</v>
      </c>
    </row>
    <row r="150" s="2" customFormat="1" ht="16.5" customHeight="1">
      <c r="A150" s="38"/>
      <c r="B150" s="39"/>
      <c r="C150" s="286" t="s">
        <v>216</v>
      </c>
      <c r="D150" s="286" t="s">
        <v>268</v>
      </c>
      <c r="E150" s="287" t="s">
        <v>640</v>
      </c>
      <c r="F150" s="288" t="s">
        <v>641</v>
      </c>
      <c r="G150" s="289" t="s">
        <v>597</v>
      </c>
      <c r="H150" s="290">
        <v>17</v>
      </c>
      <c r="I150" s="291"/>
      <c r="J150" s="292">
        <f>ROUND(I150*H150,2)</f>
        <v>0</v>
      </c>
      <c r="K150" s="288" t="s">
        <v>198</v>
      </c>
      <c r="L150" s="293"/>
      <c r="M150" s="294" t="s">
        <v>1</v>
      </c>
      <c r="N150" s="295" t="s">
        <v>47</v>
      </c>
      <c r="O150" s="91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7" t="s">
        <v>598</v>
      </c>
      <c r="AT150" s="257" t="s">
        <v>268</v>
      </c>
      <c r="AU150" s="257" t="s">
        <v>92</v>
      </c>
      <c r="AY150" s="16" t="s">
        <v>175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90</v>
      </c>
      <c r="BK150" s="258">
        <f>ROUND(I150*H150,2)</f>
        <v>0</v>
      </c>
      <c r="BL150" s="16" t="s">
        <v>599</v>
      </c>
      <c r="BM150" s="257" t="s">
        <v>299</v>
      </c>
    </row>
    <row r="151" s="13" customFormat="1">
      <c r="A151" s="13"/>
      <c r="B151" s="272"/>
      <c r="C151" s="273"/>
      <c r="D151" s="259" t="s">
        <v>396</v>
      </c>
      <c r="E151" s="274" t="s">
        <v>1</v>
      </c>
      <c r="F151" s="275" t="s">
        <v>642</v>
      </c>
      <c r="G151" s="273"/>
      <c r="H151" s="276">
        <v>17</v>
      </c>
      <c r="I151" s="277"/>
      <c r="J151" s="273"/>
      <c r="K151" s="273"/>
      <c r="L151" s="278"/>
      <c r="M151" s="279"/>
      <c r="N151" s="280"/>
      <c r="O151" s="280"/>
      <c r="P151" s="280"/>
      <c r="Q151" s="280"/>
      <c r="R151" s="280"/>
      <c r="S151" s="280"/>
      <c r="T151" s="28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82" t="s">
        <v>396</v>
      </c>
      <c r="AU151" s="282" t="s">
        <v>92</v>
      </c>
      <c r="AV151" s="13" t="s">
        <v>92</v>
      </c>
      <c r="AW151" s="13" t="s">
        <v>38</v>
      </c>
      <c r="AX151" s="13" t="s">
        <v>82</v>
      </c>
      <c r="AY151" s="282" t="s">
        <v>175</v>
      </c>
    </row>
    <row r="152" s="14" customFormat="1">
      <c r="A152" s="14"/>
      <c r="B152" s="296"/>
      <c r="C152" s="297"/>
      <c r="D152" s="259" t="s">
        <v>396</v>
      </c>
      <c r="E152" s="298" t="s">
        <v>1</v>
      </c>
      <c r="F152" s="299" t="s">
        <v>601</v>
      </c>
      <c r="G152" s="297"/>
      <c r="H152" s="300">
        <v>17</v>
      </c>
      <c r="I152" s="301"/>
      <c r="J152" s="297"/>
      <c r="K152" s="297"/>
      <c r="L152" s="302"/>
      <c r="M152" s="303"/>
      <c r="N152" s="304"/>
      <c r="O152" s="304"/>
      <c r="P152" s="304"/>
      <c r="Q152" s="304"/>
      <c r="R152" s="304"/>
      <c r="S152" s="304"/>
      <c r="T152" s="30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306" t="s">
        <v>396</v>
      </c>
      <c r="AU152" s="306" t="s">
        <v>92</v>
      </c>
      <c r="AV152" s="14" t="s">
        <v>183</v>
      </c>
      <c r="AW152" s="14" t="s">
        <v>38</v>
      </c>
      <c r="AX152" s="14" t="s">
        <v>90</v>
      </c>
      <c r="AY152" s="306" t="s">
        <v>175</v>
      </c>
    </row>
    <row r="153" s="2" customFormat="1" ht="16.5" customHeight="1">
      <c r="A153" s="38"/>
      <c r="B153" s="39"/>
      <c r="C153" s="286" t="s">
        <v>303</v>
      </c>
      <c r="D153" s="286" t="s">
        <v>268</v>
      </c>
      <c r="E153" s="287" t="s">
        <v>643</v>
      </c>
      <c r="F153" s="288" t="s">
        <v>644</v>
      </c>
      <c r="G153" s="289" t="s">
        <v>597</v>
      </c>
      <c r="H153" s="290">
        <v>310</v>
      </c>
      <c r="I153" s="291"/>
      <c r="J153" s="292">
        <f>ROUND(I153*H153,2)</f>
        <v>0</v>
      </c>
      <c r="K153" s="288" t="s">
        <v>198</v>
      </c>
      <c r="L153" s="293"/>
      <c r="M153" s="294" t="s">
        <v>1</v>
      </c>
      <c r="N153" s="295" t="s">
        <v>47</v>
      </c>
      <c r="O153" s="91"/>
      <c r="P153" s="255">
        <f>O153*H153</f>
        <v>0</v>
      </c>
      <c r="Q153" s="255">
        <v>0.00089999999999999998</v>
      </c>
      <c r="R153" s="255">
        <f>Q153*H153</f>
        <v>0.27899999999999997</v>
      </c>
      <c r="S153" s="255">
        <v>0</v>
      </c>
      <c r="T153" s="25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7" t="s">
        <v>598</v>
      </c>
      <c r="AT153" s="257" t="s">
        <v>268</v>
      </c>
      <c r="AU153" s="257" t="s">
        <v>92</v>
      </c>
      <c r="AY153" s="16" t="s">
        <v>175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90</v>
      </c>
      <c r="BK153" s="258">
        <f>ROUND(I153*H153,2)</f>
        <v>0</v>
      </c>
      <c r="BL153" s="16" t="s">
        <v>599</v>
      </c>
      <c r="BM153" s="257" t="s">
        <v>645</v>
      </c>
    </row>
    <row r="154" s="13" customFormat="1">
      <c r="A154" s="13"/>
      <c r="B154" s="272"/>
      <c r="C154" s="273"/>
      <c r="D154" s="259" t="s">
        <v>396</v>
      </c>
      <c r="E154" s="274" t="s">
        <v>1</v>
      </c>
      <c r="F154" s="275" t="s">
        <v>646</v>
      </c>
      <c r="G154" s="273"/>
      <c r="H154" s="276">
        <v>310</v>
      </c>
      <c r="I154" s="277"/>
      <c r="J154" s="273"/>
      <c r="K154" s="273"/>
      <c r="L154" s="278"/>
      <c r="M154" s="279"/>
      <c r="N154" s="280"/>
      <c r="O154" s="280"/>
      <c r="P154" s="280"/>
      <c r="Q154" s="280"/>
      <c r="R154" s="280"/>
      <c r="S154" s="280"/>
      <c r="T154" s="28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82" t="s">
        <v>396</v>
      </c>
      <c r="AU154" s="282" t="s">
        <v>92</v>
      </c>
      <c r="AV154" s="13" t="s">
        <v>92</v>
      </c>
      <c r="AW154" s="13" t="s">
        <v>38</v>
      </c>
      <c r="AX154" s="13" t="s">
        <v>90</v>
      </c>
      <c r="AY154" s="282" t="s">
        <v>175</v>
      </c>
    </row>
    <row r="155" s="2" customFormat="1" ht="16.5" customHeight="1">
      <c r="A155" s="38"/>
      <c r="B155" s="39"/>
      <c r="C155" s="286" t="s">
        <v>222</v>
      </c>
      <c r="D155" s="286" t="s">
        <v>268</v>
      </c>
      <c r="E155" s="287" t="s">
        <v>647</v>
      </c>
      <c r="F155" s="288" t="s">
        <v>648</v>
      </c>
      <c r="G155" s="289" t="s">
        <v>597</v>
      </c>
      <c r="H155" s="290">
        <v>284</v>
      </c>
      <c r="I155" s="291"/>
      <c r="J155" s="292">
        <f>ROUND(I155*H155,2)</f>
        <v>0</v>
      </c>
      <c r="K155" s="288" t="s">
        <v>182</v>
      </c>
      <c r="L155" s="293"/>
      <c r="M155" s="294" t="s">
        <v>1</v>
      </c>
      <c r="N155" s="295" t="s">
        <v>47</v>
      </c>
      <c r="O155" s="91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7" t="s">
        <v>598</v>
      </c>
      <c r="AT155" s="257" t="s">
        <v>268</v>
      </c>
      <c r="AU155" s="257" t="s">
        <v>92</v>
      </c>
      <c r="AY155" s="16" t="s">
        <v>175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90</v>
      </c>
      <c r="BK155" s="258">
        <f>ROUND(I155*H155,2)</f>
        <v>0</v>
      </c>
      <c r="BL155" s="16" t="s">
        <v>599</v>
      </c>
      <c r="BM155" s="257" t="s">
        <v>302</v>
      </c>
    </row>
    <row r="156" s="13" customFormat="1">
      <c r="A156" s="13"/>
      <c r="B156" s="272"/>
      <c r="C156" s="273"/>
      <c r="D156" s="259" t="s">
        <v>396</v>
      </c>
      <c r="E156" s="274" t="s">
        <v>1</v>
      </c>
      <c r="F156" s="275" t="s">
        <v>649</v>
      </c>
      <c r="G156" s="273"/>
      <c r="H156" s="276">
        <v>284</v>
      </c>
      <c r="I156" s="277"/>
      <c r="J156" s="273"/>
      <c r="K156" s="273"/>
      <c r="L156" s="278"/>
      <c r="M156" s="279"/>
      <c r="N156" s="280"/>
      <c r="O156" s="280"/>
      <c r="P156" s="280"/>
      <c r="Q156" s="280"/>
      <c r="R156" s="280"/>
      <c r="S156" s="280"/>
      <c r="T156" s="28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82" t="s">
        <v>396</v>
      </c>
      <c r="AU156" s="282" t="s">
        <v>92</v>
      </c>
      <c r="AV156" s="13" t="s">
        <v>92</v>
      </c>
      <c r="AW156" s="13" t="s">
        <v>38</v>
      </c>
      <c r="AX156" s="13" t="s">
        <v>82</v>
      </c>
      <c r="AY156" s="282" t="s">
        <v>175</v>
      </c>
    </row>
    <row r="157" s="14" customFormat="1">
      <c r="A157" s="14"/>
      <c r="B157" s="296"/>
      <c r="C157" s="297"/>
      <c r="D157" s="259" t="s">
        <v>396</v>
      </c>
      <c r="E157" s="298" t="s">
        <v>1</v>
      </c>
      <c r="F157" s="299" t="s">
        <v>601</v>
      </c>
      <c r="G157" s="297"/>
      <c r="H157" s="300">
        <v>284</v>
      </c>
      <c r="I157" s="301"/>
      <c r="J157" s="297"/>
      <c r="K157" s="297"/>
      <c r="L157" s="302"/>
      <c r="M157" s="303"/>
      <c r="N157" s="304"/>
      <c r="O157" s="304"/>
      <c r="P157" s="304"/>
      <c r="Q157" s="304"/>
      <c r="R157" s="304"/>
      <c r="S157" s="304"/>
      <c r="T157" s="30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306" t="s">
        <v>396</v>
      </c>
      <c r="AU157" s="306" t="s">
        <v>92</v>
      </c>
      <c r="AV157" s="14" t="s">
        <v>183</v>
      </c>
      <c r="AW157" s="14" t="s">
        <v>38</v>
      </c>
      <c r="AX157" s="14" t="s">
        <v>90</v>
      </c>
      <c r="AY157" s="306" t="s">
        <v>175</v>
      </c>
    </row>
    <row r="158" s="12" customFormat="1" ht="22.8" customHeight="1">
      <c r="A158" s="12"/>
      <c r="B158" s="230"/>
      <c r="C158" s="231"/>
      <c r="D158" s="232" t="s">
        <v>81</v>
      </c>
      <c r="E158" s="244" t="s">
        <v>650</v>
      </c>
      <c r="F158" s="244" t="s">
        <v>651</v>
      </c>
      <c r="G158" s="231"/>
      <c r="H158" s="231"/>
      <c r="I158" s="234"/>
      <c r="J158" s="245">
        <f>BK158</f>
        <v>0</v>
      </c>
      <c r="K158" s="231"/>
      <c r="L158" s="236"/>
      <c r="M158" s="237"/>
      <c r="N158" s="238"/>
      <c r="O158" s="238"/>
      <c r="P158" s="239">
        <f>SUM(P159:P166)</f>
        <v>0</v>
      </c>
      <c r="Q158" s="238"/>
      <c r="R158" s="239">
        <f>SUM(R159:R166)</f>
        <v>0</v>
      </c>
      <c r="S158" s="238"/>
      <c r="T158" s="240">
        <f>SUM(T159:T166)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41" t="s">
        <v>186</v>
      </c>
      <c r="AT158" s="242" t="s">
        <v>81</v>
      </c>
      <c r="AU158" s="242" t="s">
        <v>90</v>
      </c>
      <c r="AY158" s="241" t="s">
        <v>175</v>
      </c>
      <c r="BK158" s="243">
        <f>SUM(BK159:BK166)</f>
        <v>0</v>
      </c>
    </row>
    <row r="159" s="2" customFormat="1" ht="16.5" customHeight="1">
      <c r="A159" s="38"/>
      <c r="B159" s="39"/>
      <c r="C159" s="286" t="s">
        <v>7</v>
      </c>
      <c r="D159" s="286" t="s">
        <v>268</v>
      </c>
      <c r="E159" s="287" t="s">
        <v>652</v>
      </c>
      <c r="F159" s="288" t="s">
        <v>653</v>
      </c>
      <c r="G159" s="289" t="s">
        <v>606</v>
      </c>
      <c r="H159" s="290">
        <v>4</v>
      </c>
      <c r="I159" s="291"/>
      <c r="J159" s="292">
        <f>ROUND(I159*H159,2)</f>
        <v>0</v>
      </c>
      <c r="K159" s="288" t="s">
        <v>182</v>
      </c>
      <c r="L159" s="293"/>
      <c r="M159" s="294" t="s">
        <v>1</v>
      </c>
      <c r="N159" s="295" t="s">
        <v>47</v>
      </c>
      <c r="O159" s="91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7" t="s">
        <v>598</v>
      </c>
      <c r="AT159" s="257" t="s">
        <v>268</v>
      </c>
      <c r="AU159" s="257" t="s">
        <v>92</v>
      </c>
      <c r="AY159" s="16" t="s">
        <v>175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90</v>
      </c>
      <c r="BK159" s="258">
        <f>ROUND(I159*H159,2)</f>
        <v>0</v>
      </c>
      <c r="BL159" s="16" t="s">
        <v>599</v>
      </c>
      <c r="BM159" s="257" t="s">
        <v>306</v>
      </c>
    </row>
    <row r="160" s="2" customFormat="1" ht="21.75" customHeight="1">
      <c r="A160" s="38"/>
      <c r="B160" s="39"/>
      <c r="C160" s="286" t="s">
        <v>225</v>
      </c>
      <c r="D160" s="286" t="s">
        <v>268</v>
      </c>
      <c r="E160" s="287" t="s">
        <v>654</v>
      </c>
      <c r="F160" s="288" t="s">
        <v>655</v>
      </c>
      <c r="G160" s="289" t="s">
        <v>606</v>
      </c>
      <c r="H160" s="290">
        <v>1</v>
      </c>
      <c r="I160" s="291"/>
      <c r="J160" s="292">
        <f>ROUND(I160*H160,2)</f>
        <v>0</v>
      </c>
      <c r="K160" s="288" t="s">
        <v>1</v>
      </c>
      <c r="L160" s="293"/>
      <c r="M160" s="294" t="s">
        <v>1</v>
      </c>
      <c r="N160" s="295" t="s">
        <v>47</v>
      </c>
      <c r="O160" s="91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7" t="s">
        <v>598</v>
      </c>
      <c r="AT160" s="257" t="s">
        <v>268</v>
      </c>
      <c r="AU160" s="257" t="s">
        <v>92</v>
      </c>
      <c r="AY160" s="16" t="s">
        <v>175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90</v>
      </c>
      <c r="BK160" s="258">
        <f>ROUND(I160*H160,2)</f>
        <v>0</v>
      </c>
      <c r="BL160" s="16" t="s">
        <v>599</v>
      </c>
      <c r="BM160" s="257" t="s">
        <v>309</v>
      </c>
    </row>
    <row r="161" s="2" customFormat="1" ht="16.5" customHeight="1">
      <c r="A161" s="38"/>
      <c r="B161" s="39"/>
      <c r="C161" s="286" t="s">
        <v>318</v>
      </c>
      <c r="D161" s="286" t="s">
        <v>268</v>
      </c>
      <c r="E161" s="287" t="s">
        <v>656</v>
      </c>
      <c r="F161" s="288" t="s">
        <v>657</v>
      </c>
      <c r="G161" s="289" t="s">
        <v>606</v>
      </c>
      <c r="H161" s="290">
        <v>1</v>
      </c>
      <c r="I161" s="291"/>
      <c r="J161" s="292">
        <f>ROUND(I161*H161,2)</f>
        <v>0</v>
      </c>
      <c r="K161" s="288" t="s">
        <v>182</v>
      </c>
      <c r="L161" s="293"/>
      <c r="M161" s="294" t="s">
        <v>1</v>
      </c>
      <c r="N161" s="295" t="s">
        <v>47</v>
      </c>
      <c r="O161" s="91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7" t="s">
        <v>598</v>
      </c>
      <c r="AT161" s="257" t="s">
        <v>268</v>
      </c>
      <c r="AU161" s="257" t="s">
        <v>92</v>
      </c>
      <c r="AY161" s="16" t="s">
        <v>175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90</v>
      </c>
      <c r="BK161" s="258">
        <f>ROUND(I161*H161,2)</f>
        <v>0</v>
      </c>
      <c r="BL161" s="16" t="s">
        <v>599</v>
      </c>
      <c r="BM161" s="257" t="s">
        <v>312</v>
      </c>
    </row>
    <row r="162" s="2" customFormat="1" ht="16.5" customHeight="1">
      <c r="A162" s="38"/>
      <c r="B162" s="39"/>
      <c r="C162" s="286" t="s">
        <v>230</v>
      </c>
      <c r="D162" s="286" t="s">
        <v>268</v>
      </c>
      <c r="E162" s="287" t="s">
        <v>658</v>
      </c>
      <c r="F162" s="288" t="s">
        <v>659</v>
      </c>
      <c r="G162" s="289" t="s">
        <v>606</v>
      </c>
      <c r="H162" s="290">
        <v>4</v>
      </c>
      <c r="I162" s="291"/>
      <c r="J162" s="292">
        <f>ROUND(I162*H162,2)</f>
        <v>0</v>
      </c>
      <c r="K162" s="288" t="s">
        <v>182</v>
      </c>
      <c r="L162" s="293"/>
      <c r="M162" s="294" t="s">
        <v>1</v>
      </c>
      <c r="N162" s="295" t="s">
        <v>47</v>
      </c>
      <c r="O162" s="91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57" t="s">
        <v>598</v>
      </c>
      <c r="AT162" s="257" t="s">
        <v>268</v>
      </c>
      <c r="AU162" s="257" t="s">
        <v>92</v>
      </c>
      <c r="AY162" s="16" t="s">
        <v>175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90</v>
      </c>
      <c r="BK162" s="258">
        <f>ROUND(I162*H162,2)</f>
        <v>0</v>
      </c>
      <c r="BL162" s="16" t="s">
        <v>599</v>
      </c>
      <c r="BM162" s="257" t="s">
        <v>317</v>
      </c>
    </row>
    <row r="163" s="2" customFormat="1" ht="16.5" customHeight="1">
      <c r="A163" s="38"/>
      <c r="B163" s="39"/>
      <c r="C163" s="286" t="s">
        <v>325</v>
      </c>
      <c r="D163" s="286" t="s">
        <v>268</v>
      </c>
      <c r="E163" s="287" t="s">
        <v>660</v>
      </c>
      <c r="F163" s="288" t="s">
        <v>661</v>
      </c>
      <c r="G163" s="289" t="s">
        <v>606</v>
      </c>
      <c r="H163" s="290">
        <v>2</v>
      </c>
      <c r="I163" s="291"/>
      <c r="J163" s="292">
        <f>ROUND(I163*H163,2)</f>
        <v>0</v>
      </c>
      <c r="K163" s="288" t="s">
        <v>182</v>
      </c>
      <c r="L163" s="293"/>
      <c r="M163" s="294" t="s">
        <v>1</v>
      </c>
      <c r="N163" s="295" t="s">
        <v>47</v>
      </c>
      <c r="O163" s="91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7" t="s">
        <v>598</v>
      </c>
      <c r="AT163" s="257" t="s">
        <v>268</v>
      </c>
      <c r="AU163" s="257" t="s">
        <v>92</v>
      </c>
      <c r="AY163" s="16" t="s">
        <v>175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90</v>
      </c>
      <c r="BK163" s="258">
        <f>ROUND(I163*H163,2)</f>
        <v>0</v>
      </c>
      <c r="BL163" s="16" t="s">
        <v>599</v>
      </c>
      <c r="BM163" s="257" t="s">
        <v>321</v>
      </c>
    </row>
    <row r="164" s="2" customFormat="1" ht="21.75" customHeight="1">
      <c r="A164" s="38"/>
      <c r="B164" s="39"/>
      <c r="C164" s="286" t="s">
        <v>240</v>
      </c>
      <c r="D164" s="286" t="s">
        <v>268</v>
      </c>
      <c r="E164" s="287" t="s">
        <v>662</v>
      </c>
      <c r="F164" s="288" t="s">
        <v>663</v>
      </c>
      <c r="G164" s="289" t="s">
        <v>606</v>
      </c>
      <c r="H164" s="290">
        <v>2</v>
      </c>
      <c r="I164" s="291"/>
      <c r="J164" s="292">
        <f>ROUND(I164*H164,2)</f>
        <v>0</v>
      </c>
      <c r="K164" s="288" t="s">
        <v>182</v>
      </c>
      <c r="L164" s="293"/>
      <c r="M164" s="294" t="s">
        <v>1</v>
      </c>
      <c r="N164" s="295" t="s">
        <v>47</v>
      </c>
      <c r="O164" s="91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7" t="s">
        <v>598</v>
      </c>
      <c r="AT164" s="257" t="s">
        <v>268</v>
      </c>
      <c r="AU164" s="257" t="s">
        <v>92</v>
      </c>
      <c r="AY164" s="16" t="s">
        <v>175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90</v>
      </c>
      <c r="BK164" s="258">
        <f>ROUND(I164*H164,2)</f>
        <v>0</v>
      </c>
      <c r="BL164" s="16" t="s">
        <v>599</v>
      </c>
      <c r="BM164" s="257" t="s">
        <v>324</v>
      </c>
    </row>
    <row r="165" s="2" customFormat="1" ht="16.5" customHeight="1">
      <c r="A165" s="38"/>
      <c r="B165" s="39"/>
      <c r="C165" s="286" t="s">
        <v>333</v>
      </c>
      <c r="D165" s="286" t="s">
        <v>268</v>
      </c>
      <c r="E165" s="287" t="s">
        <v>664</v>
      </c>
      <c r="F165" s="288" t="s">
        <v>665</v>
      </c>
      <c r="G165" s="289" t="s">
        <v>606</v>
      </c>
      <c r="H165" s="290">
        <v>4</v>
      </c>
      <c r="I165" s="291"/>
      <c r="J165" s="292">
        <f>ROUND(I165*H165,2)</f>
        <v>0</v>
      </c>
      <c r="K165" s="288" t="s">
        <v>182</v>
      </c>
      <c r="L165" s="293"/>
      <c r="M165" s="294" t="s">
        <v>1</v>
      </c>
      <c r="N165" s="295" t="s">
        <v>47</v>
      </c>
      <c r="O165" s="91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7" t="s">
        <v>598</v>
      </c>
      <c r="AT165" s="257" t="s">
        <v>268</v>
      </c>
      <c r="AU165" s="257" t="s">
        <v>92</v>
      </c>
      <c r="AY165" s="16" t="s">
        <v>175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90</v>
      </c>
      <c r="BK165" s="258">
        <f>ROUND(I165*H165,2)</f>
        <v>0</v>
      </c>
      <c r="BL165" s="16" t="s">
        <v>599</v>
      </c>
      <c r="BM165" s="257" t="s">
        <v>329</v>
      </c>
    </row>
    <row r="166" s="2" customFormat="1" ht="21.75" customHeight="1">
      <c r="A166" s="38"/>
      <c r="B166" s="39"/>
      <c r="C166" s="286" t="s">
        <v>248</v>
      </c>
      <c r="D166" s="286" t="s">
        <v>268</v>
      </c>
      <c r="E166" s="287" t="s">
        <v>666</v>
      </c>
      <c r="F166" s="288" t="s">
        <v>667</v>
      </c>
      <c r="G166" s="289" t="s">
        <v>606</v>
      </c>
      <c r="H166" s="290">
        <v>2</v>
      </c>
      <c r="I166" s="291"/>
      <c r="J166" s="292">
        <f>ROUND(I166*H166,2)</f>
        <v>0</v>
      </c>
      <c r="K166" s="288" t="s">
        <v>182</v>
      </c>
      <c r="L166" s="293"/>
      <c r="M166" s="307" t="s">
        <v>1</v>
      </c>
      <c r="N166" s="308" t="s">
        <v>47</v>
      </c>
      <c r="O166" s="265"/>
      <c r="P166" s="269">
        <f>O166*H166</f>
        <v>0</v>
      </c>
      <c r="Q166" s="269">
        <v>0</v>
      </c>
      <c r="R166" s="269">
        <f>Q166*H166</f>
        <v>0</v>
      </c>
      <c r="S166" s="269">
        <v>0</v>
      </c>
      <c r="T166" s="27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7" t="s">
        <v>598</v>
      </c>
      <c r="AT166" s="257" t="s">
        <v>268</v>
      </c>
      <c r="AU166" s="257" t="s">
        <v>92</v>
      </c>
      <c r="AY166" s="16" t="s">
        <v>175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90</v>
      </c>
      <c r="BK166" s="258">
        <f>ROUND(I166*H166,2)</f>
        <v>0</v>
      </c>
      <c r="BL166" s="16" t="s">
        <v>599</v>
      </c>
      <c r="BM166" s="257" t="s">
        <v>332</v>
      </c>
    </row>
    <row r="167" s="2" customFormat="1" ht="6.96" customHeight="1">
      <c r="A167" s="38"/>
      <c r="B167" s="66"/>
      <c r="C167" s="67"/>
      <c r="D167" s="67"/>
      <c r="E167" s="67"/>
      <c r="F167" s="67"/>
      <c r="G167" s="67"/>
      <c r="H167" s="67"/>
      <c r="I167" s="195"/>
      <c r="J167" s="67"/>
      <c r="K167" s="67"/>
      <c r="L167" s="44"/>
      <c r="M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</row>
  </sheetData>
  <sheetProtection sheet="1" autoFilter="0" formatColumns="0" formatRows="0" objects="1" scenarios="1" spinCount="100000" saltValue="Z4ophY5xsiX8FguEYnKosa+nhO/r+Iree58BxGDekDFHUFFGP4nFKCSDI3nixptomUSNgl5sw7Hj6/qJoA+iIw==" hashValue="eICLvp4WcQj9YkQkST0OX0mOCN1IF9qnXflYTYU/vHqoJNjK29GDtbMUyZkXSSt2rhnRrl894+kpNmRBobJDuw==" algorithmName="SHA-512" password="C43E"/>
  <autoFilter ref="C121:K166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92</v>
      </c>
    </row>
    <row r="4" s="1" customFormat="1" ht="24.96" customHeight="1">
      <c r="B4" s="19"/>
      <c r="D4" s="150" t="s">
        <v>143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23.25" customHeight="1">
      <c r="B7" s="19"/>
      <c r="E7" s="153" t="str">
        <f>'Rekapitulace stavby'!K6</f>
        <v>Zvýšení bezpečnosti dopravy III. – přechod Blažkova a Lipová – Na Bídě přejezd tramvají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144</v>
      </c>
      <c r="I8" s="146"/>
      <c r="L8" s="19"/>
    </row>
    <row r="9" s="2" customFormat="1" ht="16.5" customHeight="1">
      <c r="A9" s="38"/>
      <c r="B9" s="44"/>
      <c r="C9" s="38"/>
      <c r="D9" s="38"/>
      <c r="E9" s="153" t="s">
        <v>587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251</v>
      </c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5" t="s">
        <v>668</v>
      </c>
      <c r="F11" s="38"/>
      <c r="G11" s="38"/>
      <c r="H11" s="38"/>
      <c r="I11" s="154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4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19</v>
      </c>
      <c r="G13" s="38"/>
      <c r="H13" s="38"/>
      <c r="I13" s="156" t="s">
        <v>20</v>
      </c>
      <c r="J13" s="141" t="s">
        <v>21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22</v>
      </c>
      <c r="E14" s="38"/>
      <c r="F14" s="141" t="s">
        <v>23</v>
      </c>
      <c r="G14" s="38"/>
      <c r="H14" s="38"/>
      <c r="I14" s="156" t="s">
        <v>24</v>
      </c>
      <c r="J14" s="157" t="str">
        <f>'Rekapitulace stavby'!AN8</f>
        <v>11. 9. 2020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158" t="s">
        <v>26</v>
      </c>
      <c r="E15" s="38"/>
      <c r="F15" s="159" t="s">
        <v>27</v>
      </c>
      <c r="G15" s="38"/>
      <c r="H15" s="38"/>
      <c r="I15" s="160" t="s">
        <v>28</v>
      </c>
      <c r="J15" s="159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30</v>
      </c>
      <c r="E16" s="38"/>
      <c r="F16" s="38"/>
      <c r="G16" s="38"/>
      <c r="H16" s="38"/>
      <c r="I16" s="156" t="s">
        <v>31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32</v>
      </c>
      <c r="F17" s="38"/>
      <c r="G17" s="38"/>
      <c r="H17" s="38"/>
      <c r="I17" s="156" t="s">
        <v>33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4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34</v>
      </c>
      <c r="E19" s="38"/>
      <c r="F19" s="38"/>
      <c r="G19" s="38"/>
      <c r="H19" s="38"/>
      <c r="I19" s="156" t="s">
        <v>31</v>
      </c>
      <c r="J19" s="32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2" t="str">
        <f>'Rekapitulace stavby'!E14</f>
        <v>Vyplň údaj</v>
      </c>
      <c r="F20" s="141"/>
      <c r="G20" s="141"/>
      <c r="H20" s="141"/>
      <c r="I20" s="156" t="s">
        <v>33</v>
      </c>
      <c r="J20" s="32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4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36</v>
      </c>
      <c r="E22" s="38"/>
      <c r="F22" s="38"/>
      <c r="G22" s="38"/>
      <c r="H22" s="38"/>
      <c r="I22" s="156" t="s">
        <v>31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37</v>
      </c>
      <c r="F23" s="38"/>
      <c r="G23" s="38"/>
      <c r="H23" s="38"/>
      <c r="I23" s="156" t="s">
        <v>33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4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39</v>
      </c>
      <c r="E25" s="38"/>
      <c r="F25" s="38"/>
      <c r="G25" s="38"/>
      <c r="H25" s="38"/>
      <c r="I25" s="156" t="s">
        <v>31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6" t="s">
        <v>33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4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41</v>
      </c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61"/>
      <c r="B29" s="162"/>
      <c r="C29" s="161"/>
      <c r="D29" s="161"/>
      <c r="E29" s="163" t="s">
        <v>1</v>
      </c>
      <c r="F29" s="163"/>
      <c r="G29" s="163"/>
      <c r="H29" s="163"/>
      <c r="I29" s="164"/>
      <c r="J29" s="161"/>
      <c r="K29" s="161"/>
      <c r="L29" s="165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4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6"/>
      <c r="E31" s="166"/>
      <c r="F31" s="166"/>
      <c r="G31" s="166"/>
      <c r="H31" s="166"/>
      <c r="I31" s="167"/>
      <c r="J31" s="166"/>
      <c r="K31" s="166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8" t="s">
        <v>42</v>
      </c>
      <c r="E32" s="38"/>
      <c r="F32" s="38"/>
      <c r="G32" s="38"/>
      <c r="H32" s="38"/>
      <c r="I32" s="154"/>
      <c r="J32" s="169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6"/>
      <c r="E33" s="166"/>
      <c r="F33" s="166"/>
      <c r="G33" s="166"/>
      <c r="H33" s="166"/>
      <c r="I33" s="167"/>
      <c r="J33" s="166"/>
      <c r="K33" s="166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70" t="s">
        <v>44</v>
      </c>
      <c r="G34" s="38"/>
      <c r="H34" s="38"/>
      <c r="I34" s="171" t="s">
        <v>43</v>
      </c>
      <c r="J34" s="170" t="s">
        <v>45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2" t="s">
        <v>46</v>
      </c>
      <c r="E35" s="152" t="s">
        <v>47</v>
      </c>
      <c r="F35" s="173">
        <f>ROUND((SUM(BE123:BE161)),  2)</f>
        <v>0</v>
      </c>
      <c r="G35" s="38"/>
      <c r="H35" s="38"/>
      <c r="I35" s="174">
        <v>0.20999999999999999</v>
      </c>
      <c r="J35" s="173">
        <f>ROUND(((SUM(BE123:BE161))*I35),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48</v>
      </c>
      <c r="F36" s="173">
        <f>ROUND((SUM(BF123:BF161)),  2)</f>
        <v>0</v>
      </c>
      <c r="G36" s="38"/>
      <c r="H36" s="38"/>
      <c r="I36" s="174">
        <v>0.14999999999999999</v>
      </c>
      <c r="J36" s="173">
        <f>ROUND(((SUM(BF123:BF161))*I36),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49</v>
      </c>
      <c r="F37" s="173">
        <f>ROUND((SUM(BG123:BG161)),  2)</f>
        <v>0</v>
      </c>
      <c r="G37" s="38"/>
      <c r="H37" s="38"/>
      <c r="I37" s="174">
        <v>0.20999999999999999</v>
      </c>
      <c r="J37" s="17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50</v>
      </c>
      <c r="F38" s="173">
        <f>ROUND((SUM(BH123:BH161)),  2)</f>
        <v>0</v>
      </c>
      <c r="G38" s="38"/>
      <c r="H38" s="38"/>
      <c r="I38" s="174">
        <v>0.14999999999999999</v>
      </c>
      <c r="J38" s="17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51</v>
      </c>
      <c r="F39" s="173">
        <f>ROUND((SUM(BI123:BI161)),  2)</f>
        <v>0</v>
      </c>
      <c r="G39" s="38"/>
      <c r="H39" s="38"/>
      <c r="I39" s="174">
        <v>0</v>
      </c>
      <c r="J39" s="17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5"/>
      <c r="D41" s="176" t="s">
        <v>52</v>
      </c>
      <c r="E41" s="177"/>
      <c r="F41" s="177"/>
      <c r="G41" s="178" t="s">
        <v>53</v>
      </c>
      <c r="H41" s="179" t="s">
        <v>54</v>
      </c>
      <c r="I41" s="180"/>
      <c r="J41" s="181">
        <f>SUM(J32:J39)</f>
        <v>0</v>
      </c>
      <c r="K41" s="18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4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2" customFormat="1" ht="14.4" customHeight="1">
      <c r="B49" s="63"/>
      <c r="D49" s="183" t="s">
        <v>55</v>
      </c>
      <c r="E49" s="184"/>
      <c r="F49" s="184"/>
      <c r="G49" s="183" t="s">
        <v>56</v>
      </c>
      <c r="H49" s="184"/>
      <c r="I49" s="185"/>
      <c r="J49" s="184"/>
      <c r="K49" s="184"/>
      <c r="L49" s="6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2" customFormat="1">
      <c r="A60" s="38"/>
      <c r="B60" s="44"/>
      <c r="C60" s="38"/>
      <c r="D60" s="186" t="s">
        <v>57</v>
      </c>
      <c r="E60" s="187"/>
      <c r="F60" s="188" t="s">
        <v>58</v>
      </c>
      <c r="G60" s="186" t="s">
        <v>57</v>
      </c>
      <c r="H60" s="187"/>
      <c r="I60" s="189"/>
      <c r="J60" s="190" t="s">
        <v>58</v>
      </c>
      <c r="K60" s="187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19"/>
      <c r="L61" s="19"/>
    </row>
    <row r="62">
      <c r="B62" s="19"/>
      <c r="L62" s="19"/>
    </row>
    <row r="63">
      <c r="B63" s="19"/>
      <c r="L63" s="19"/>
    </row>
    <row r="64" s="2" customFormat="1">
      <c r="A64" s="38"/>
      <c r="B64" s="44"/>
      <c r="C64" s="38"/>
      <c r="D64" s="183" t="s">
        <v>59</v>
      </c>
      <c r="E64" s="191"/>
      <c r="F64" s="191"/>
      <c r="G64" s="183" t="s">
        <v>60</v>
      </c>
      <c r="H64" s="191"/>
      <c r="I64" s="192"/>
      <c r="J64" s="191"/>
      <c r="K64" s="191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2" customFormat="1">
      <c r="A75" s="38"/>
      <c r="B75" s="44"/>
      <c r="C75" s="38"/>
      <c r="D75" s="186" t="s">
        <v>57</v>
      </c>
      <c r="E75" s="187"/>
      <c r="F75" s="188" t="s">
        <v>58</v>
      </c>
      <c r="G75" s="186" t="s">
        <v>57</v>
      </c>
      <c r="H75" s="187"/>
      <c r="I75" s="189"/>
      <c r="J75" s="190" t="s">
        <v>58</v>
      </c>
      <c r="K75" s="187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3"/>
      <c r="C76" s="194"/>
      <c r="D76" s="194"/>
      <c r="E76" s="194"/>
      <c r="F76" s="194"/>
      <c r="G76" s="194"/>
      <c r="H76" s="194"/>
      <c r="I76" s="195"/>
      <c r="J76" s="194"/>
      <c r="K76" s="19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hidden="1" s="2" customFormat="1" ht="6.96" customHeight="1">
      <c r="A80" s="38"/>
      <c r="B80" s="196"/>
      <c r="C80" s="197"/>
      <c r="D80" s="197"/>
      <c r="E80" s="197"/>
      <c r="F80" s="197"/>
      <c r="G80" s="197"/>
      <c r="H80" s="197"/>
      <c r="I80" s="198"/>
      <c r="J80" s="197"/>
      <c r="K80" s="197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hidden="1" s="2" customFormat="1" ht="24.96" customHeight="1">
      <c r="A81" s="38"/>
      <c r="B81" s="39"/>
      <c r="C81" s="22" t="s">
        <v>147</v>
      </c>
      <c r="D81" s="40"/>
      <c r="E81" s="40"/>
      <c r="F81" s="40"/>
      <c r="G81" s="40"/>
      <c r="H81" s="40"/>
      <c r="I81" s="154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12" customHeight="1">
      <c r="A83" s="38"/>
      <c r="B83" s="39"/>
      <c r="C83" s="31" t="s">
        <v>16</v>
      </c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23.25" customHeight="1">
      <c r="A84" s="38"/>
      <c r="B84" s="39"/>
      <c r="C84" s="40"/>
      <c r="D84" s="40"/>
      <c r="E84" s="199" t="str">
        <f>E7</f>
        <v>Zvýšení bezpečnosti dopravy III. – přechod Blažkova a Lipová – Na Bídě přejezd tramvají</v>
      </c>
      <c r="F84" s="31"/>
      <c r="G84" s="31"/>
      <c r="H84" s="31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1" customFormat="1" ht="12" customHeight="1">
      <c r="B85" s="20"/>
      <c r="C85" s="31" t="s">
        <v>144</v>
      </c>
      <c r="D85" s="21"/>
      <c r="E85" s="21"/>
      <c r="F85" s="21"/>
      <c r="G85" s="21"/>
      <c r="H85" s="21"/>
      <c r="I85" s="146"/>
      <c r="J85" s="21"/>
      <c r="K85" s="21"/>
      <c r="L85" s="19"/>
    </row>
    <row r="86" hidden="1" s="2" customFormat="1" ht="16.5" customHeight="1">
      <c r="A86" s="38"/>
      <c r="B86" s="39"/>
      <c r="C86" s="40"/>
      <c r="D86" s="40"/>
      <c r="E86" s="199" t="s">
        <v>587</v>
      </c>
      <c r="F86" s="40"/>
      <c r="G86" s="40"/>
      <c r="H86" s="40"/>
      <c r="I86" s="15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1" t="s">
        <v>251</v>
      </c>
      <c r="D87" s="40"/>
      <c r="E87" s="40"/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6.5" customHeight="1">
      <c r="A88" s="38"/>
      <c r="B88" s="39"/>
      <c r="C88" s="40"/>
      <c r="D88" s="40"/>
      <c r="E88" s="76" t="str">
        <f>E11</f>
        <v>SO 401.1.2 - Montážní práce - SSZ LB.20 přechod Blažkova</v>
      </c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4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12" customHeight="1">
      <c r="A90" s="38"/>
      <c r="B90" s="39"/>
      <c r="C90" s="31" t="s">
        <v>22</v>
      </c>
      <c r="D90" s="40"/>
      <c r="E90" s="40"/>
      <c r="F90" s="26" t="str">
        <f>F14</f>
        <v>Liberec</v>
      </c>
      <c r="G90" s="40"/>
      <c r="H90" s="40"/>
      <c r="I90" s="156" t="s">
        <v>24</v>
      </c>
      <c r="J90" s="79" t="str">
        <f>IF(J14="","",J14)</f>
        <v>11. 9. 2020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4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5.65" customHeight="1">
      <c r="A92" s="38"/>
      <c r="B92" s="39"/>
      <c r="C92" s="31" t="s">
        <v>30</v>
      </c>
      <c r="D92" s="40"/>
      <c r="E92" s="40"/>
      <c r="F92" s="26" t="str">
        <f>E17</f>
        <v>Statutární město Liberec</v>
      </c>
      <c r="G92" s="40"/>
      <c r="H92" s="40"/>
      <c r="I92" s="156" t="s">
        <v>36</v>
      </c>
      <c r="J92" s="36" t="str">
        <f>E23</f>
        <v>Swarco Traffic CZ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1" t="s">
        <v>34</v>
      </c>
      <c r="D93" s="40"/>
      <c r="E93" s="40"/>
      <c r="F93" s="26" t="str">
        <f>IF(E20="","",E20)</f>
        <v>Vyplň údaj</v>
      </c>
      <c r="G93" s="40"/>
      <c r="H93" s="40"/>
      <c r="I93" s="156" t="s">
        <v>39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4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29.28" customHeight="1">
      <c r="A95" s="38"/>
      <c r="B95" s="39"/>
      <c r="C95" s="200" t="s">
        <v>148</v>
      </c>
      <c r="D95" s="201"/>
      <c r="E95" s="201"/>
      <c r="F95" s="201"/>
      <c r="G95" s="201"/>
      <c r="H95" s="201"/>
      <c r="I95" s="202"/>
      <c r="J95" s="203" t="s">
        <v>149</v>
      </c>
      <c r="K95" s="201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4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22.8" customHeight="1">
      <c r="A97" s="38"/>
      <c r="B97" s="39"/>
      <c r="C97" s="204" t="s">
        <v>150</v>
      </c>
      <c r="D97" s="40"/>
      <c r="E97" s="40"/>
      <c r="F97" s="40"/>
      <c r="G97" s="40"/>
      <c r="H97" s="40"/>
      <c r="I97" s="154"/>
      <c r="J97" s="110">
        <f>J123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6" t="s">
        <v>151</v>
      </c>
    </row>
    <row r="98" hidden="1" s="9" customFormat="1" ht="24.96" customHeight="1">
      <c r="A98" s="9"/>
      <c r="B98" s="205"/>
      <c r="C98" s="206"/>
      <c r="D98" s="207" t="s">
        <v>589</v>
      </c>
      <c r="E98" s="208"/>
      <c r="F98" s="208"/>
      <c r="G98" s="208"/>
      <c r="H98" s="208"/>
      <c r="I98" s="209"/>
      <c r="J98" s="210">
        <f>J124</f>
        <v>0</v>
      </c>
      <c r="K98" s="206"/>
      <c r="L98" s="21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10" customFormat="1" ht="19.92" customHeight="1">
      <c r="A99" s="10"/>
      <c r="B99" s="212"/>
      <c r="C99" s="133"/>
      <c r="D99" s="213" t="s">
        <v>590</v>
      </c>
      <c r="E99" s="214"/>
      <c r="F99" s="214"/>
      <c r="G99" s="214"/>
      <c r="H99" s="214"/>
      <c r="I99" s="215"/>
      <c r="J99" s="216">
        <f>J125</f>
        <v>0</v>
      </c>
      <c r="K99" s="133"/>
      <c r="L99" s="21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212"/>
      <c r="C100" s="133"/>
      <c r="D100" s="213" t="s">
        <v>591</v>
      </c>
      <c r="E100" s="214"/>
      <c r="F100" s="214"/>
      <c r="G100" s="214"/>
      <c r="H100" s="214"/>
      <c r="I100" s="215"/>
      <c r="J100" s="216">
        <f>J132</f>
        <v>0</v>
      </c>
      <c r="K100" s="133"/>
      <c r="L100" s="21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205"/>
      <c r="C101" s="206"/>
      <c r="D101" s="207" t="s">
        <v>669</v>
      </c>
      <c r="E101" s="208"/>
      <c r="F101" s="208"/>
      <c r="G101" s="208"/>
      <c r="H101" s="208"/>
      <c r="I101" s="209"/>
      <c r="J101" s="210">
        <f>J160</f>
        <v>0</v>
      </c>
      <c r="K101" s="206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54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hidden="1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95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/>
    <row r="105" hidden="1"/>
    <row r="106" hidden="1"/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98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2" t="s">
        <v>159</v>
      </c>
      <c r="D108" s="40"/>
      <c r="E108" s="40"/>
      <c r="F108" s="40"/>
      <c r="G108" s="40"/>
      <c r="H108" s="40"/>
      <c r="I108" s="15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5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1" t="s">
        <v>16</v>
      </c>
      <c r="D110" s="40"/>
      <c r="E110" s="40"/>
      <c r="F110" s="40"/>
      <c r="G110" s="40"/>
      <c r="H110" s="40"/>
      <c r="I110" s="15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3.25" customHeight="1">
      <c r="A111" s="38"/>
      <c r="B111" s="39"/>
      <c r="C111" s="40"/>
      <c r="D111" s="40"/>
      <c r="E111" s="199" t="str">
        <f>E7</f>
        <v>Zvýšení bezpečnosti dopravy III. – přechod Blažkova a Lipová – Na Bídě přejezd tramvají</v>
      </c>
      <c r="F111" s="31"/>
      <c r="G111" s="31"/>
      <c r="H111" s="31"/>
      <c r="I111" s="15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0"/>
      <c r="C112" s="31" t="s">
        <v>144</v>
      </c>
      <c r="D112" s="21"/>
      <c r="E112" s="21"/>
      <c r="F112" s="21"/>
      <c r="G112" s="21"/>
      <c r="H112" s="21"/>
      <c r="I112" s="146"/>
      <c r="J112" s="21"/>
      <c r="K112" s="21"/>
      <c r="L112" s="19"/>
    </row>
    <row r="113" s="2" customFormat="1" ht="16.5" customHeight="1">
      <c r="A113" s="38"/>
      <c r="B113" s="39"/>
      <c r="C113" s="40"/>
      <c r="D113" s="40"/>
      <c r="E113" s="199" t="s">
        <v>587</v>
      </c>
      <c r="F113" s="40"/>
      <c r="G113" s="40"/>
      <c r="H113" s="40"/>
      <c r="I113" s="15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1" t="s">
        <v>251</v>
      </c>
      <c r="D114" s="40"/>
      <c r="E114" s="40"/>
      <c r="F114" s="40"/>
      <c r="G114" s="40"/>
      <c r="H114" s="40"/>
      <c r="I114" s="15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E11</f>
        <v>SO 401.1.2 - Montážní práce - SSZ LB.20 přechod Blažkova</v>
      </c>
      <c r="F115" s="40"/>
      <c r="G115" s="40"/>
      <c r="H115" s="40"/>
      <c r="I115" s="15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5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1" t="s">
        <v>22</v>
      </c>
      <c r="D117" s="40"/>
      <c r="E117" s="40"/>
      <c r="F117" s="26" t="str">
        <f>F14</f>
        <v>Liberec</v>
      </c>
      <c r="G117" s="40"/>
      <c r="H117" s="40"/>
      <c r="I117" s="156" t="s">
        <v>24</v>
      </c>
      <c r="J117" s="79" t="str">
        <f>IF(J14="","",J14)</f>
        <v>11. 9. 2020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1" t="s">
        <v>30</v>
      </c>
      <c r="D119" s="40"/>
      <c r="E119" s="40"/>
      <c r="F119" s="26" t="str">
        <f>E17</f>
        <v>Statutární město Liberec</v>
      </c>
      <c r="G119" s="40"/>
      <c r="H119" s="40"/>
      <c r="I119" s="156" t="s">
        <v>36</v>
      </c>
      <c r="J119" s="36" t="str">
        <f>E23</f>
        <v>Swarco Traffic CZ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1" t="s">
        <v>34</v>
      </c>
      <c r="D120" s="40"/>
      <c r="E120" s="40"/>
      <c r="F120" s="26" t="str">
        <f>IF(E20="","",E20)</f>
        <v>Vyplň údaj</v>
      </c>
      <c r="G120" s="40"/>
      <c r="H120" s="40"/>
      <c r="I120" s="156" t="s">
        <v>39</v>
      </c>
      <c r="J120" s="36" t="str">
        <f>E26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15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18"/>
      <c r="B122" s="219"/>
      <c r="C122" s="220" t="s">
        <v>160</v>
      </c>
      <c r="D122" s="221" t="s">
        <v>67</v>
      </c>
      <c r="E122" s="221" t="s">
        <v>63</v>
      </c>
      <c r="F122" s="221" t="s">
        <v>64</v>
      </c>
      <c r="G122" s="221" t="s">
        <v>161</v>
      </c>
      <c r="H122" s="221" t="s">
        <v>162</v>
      </c>
      <c r="I122" s="222" t="s">
        <v>163</v>
      </c>
      <c r="J122" s="221" t="s">
        <v>149</v>
      </c>
      <c r="K122" s="223" t="s">
        <v>164</v>
      </c>
      <c r="L122" s="224"/>
      <c r="M122" s="100" t="s">
        <v>1</v>
      </c>
      <c r="N122" s="101" t="s">
        <v>46</v>
      </c>
      <c r="O122" s="101" t="s">
        <v>165</v>
      </c>
      <c r="P122" s="101" t="s">
        <v>166</v>
      </c>
      <c r="Q122" s="101" t="s">
        <v>167</v>
      </c>
      <c r="R122" s="101" t="s">
        <v>168</v>
      </c>
      <c r="S122" s="101" t="s">
        <v>169</v>
      </c>
      <c r="T122" s="102" t="s">
        <v>170</v>
      </c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</row>
    <row r="123" s="2" customFormat="1" ht="22.8" customHeight="1">
      <c r="A123" s="38"/>
      <c r="B123" s="39"/>
      <c r="C123" s="107" t="s">
        <v>171</v>
      </c>
      <c r="D123" s="40"/>
      <c r="E123" s="40"/>
      <c r="F123" s="40"/>
      <c r="G123" s="40"/>
      <c r="H123" s="40"/>
      <c r="I123" s="154"/>
      <c r="J123" s="225">
        <f>BK123</f>
        <v>0</v>
      </c>
      <c r="K123" s="40"/>
      <c r="L123" s="44"/>
      <c r="M123" s="103"/>
      <c r="N123" s="226"/>
      <c r="O123" s="104"/>
      <c r="P123" s="227">
        <f>P124+P160</f>
        <v>0</v>
      </c>
      <c r="Q123" s="104"/>
      <c r="R123" s="227">
        <f>R124+R160</f>
        <v>0</v>
      </c>
      <c r="S123" s="104"/>
      <c r="T123" s="228">
        <f>T124+T160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6" t="s">
        <v>81</v>
      </c>
      <c r="AU123" s="16" t="s">
        <v>151</v>
      </c>
      <c r="BK123" s="229">
        <f>BK124+BK160</f>
        <v>0</v>
      </c>
    </row>
    <row r="124" s="12" customFormat="1" ht="25.92" customHeight="1">
      <c r="A124" s="12"/>
      <c r="B124" s="230"/>
      <c r="C124" s="231"/>
      <c r="D124" s="232" t="s">
        <v>81</v>
      </c>
      <c r="E124" s="233" t="s">
        <v>268</v>
      </c>
      <c r="F124" s="233" t="s">
        <v>592</v>
      </c>
      <c r="G124" s="231"/>
      <c r="H124" s="231"/>
      <c r="I124" s="234"/>
      <c r="J124" s="235">
        <f>BK124</f>
        <v>0</v>
      </c>
      <c r="K124" s="231"/>
      <c r="L124" s="236"/>
      <c r="M124" s="237"/>
      <c r="N124" s="238"/>
      <c r="O124" s="238"/>
      <c r="P124" s="239">
        <f>P125+P132</f>
        <v>0</v>
      </c>
      <c r="Q124" s="238"/>
      <c r="R124" s="239">
        <f>R125+R132</f>
        <v>0</v>
      </c>
      <c r="S124" s="238"/>
      <c r="T124" s="240">
        <f>T125+T132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41" t="s">
        <v>186</v>
      </c>
      <c r="AT124" s="242" t="s">
        <v>81</v>
      </c>
      <c r="AU124" s="242" t="s">
        <v>82</v>
      </c>
      <c r="AY124" s="241" t="s">
        <v>175</v>
      </c>
      <c r="BK124" s="243">
        <f>BK125+BK132</f>
        <v>0</v>
      </c>
    </row>
    <row r="125" s="12" customFormat="1" ht="22.8" customHeight="1">
      <c r="A125" s="12"/>
      <c r="B125" s="230"/>
      <c r="C125" s="231"/>
      <c r="D125" s="232" t="s">
        <v>81</v>
      </c>
      <c r="E125" s="244" t="s">
        <v>593</v>
      </c>
      <c r="F125" s="244" t="s">
        <v>594</v>
      </c>
      <c r="G125" s="231"/>
      <c r="H125" s="231"/>
      <c r="I125" s="234"/>
      <c r="J125" s="245">
        <f>BK125</f>
        <v>0</v>
      </c>
      <c r="K125" s="231"/>
      <c r="L125" s="236"/>
      <c r="M125" s="237"/>
      <c r="N125" s="238"/>
      <c r="O125" s="238"/>
      <c r="P125" s="239">
        <f>SUM(P126:P131)</f>
        <v>0</v>
      </c>
      <c r="Q125" s="238"/>
      <c r="R125" s="239">
        <f>SUM(R126:R131)</f>
        <v>0</v>
      </c>
      <c r="S125" s="238"/>
      <c r="T125" s="240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41" t="s">
        <v>186</v>
      </c>
      <c r="AT125" s="242" t="s">
        <v>81</v>
      </c>
      <c r="AU125" s="242" t="s">
        <v>90</v>
      </c>
      <c r="AY125" s="241" t="s">
        <v>175</v>
      </c>
      <c r="BK125" s="243">
        <f>SUM(BK126:BK131)</f>
        <v>0</v>
      </c>
    </row>
    <row r="126" s="2" customFormat="1" ht="21.75" customHeight="1">
      <c r="A126" s="38"/>
      <c r="B126" s="39"/>
      <c r="C126" s="246" t="s">
        <v>90</v>
      </c>
      <c r="D126" s="246" t="s">
        <v>178</v>
      </c>
      <c r="E126" s="247" t="s">
        <v>670</v>
      </c>
      <c r="F126" s="248" t="s">
        <v>671</v>
      </c>
      <c r="G126" s="249" t="s">
        <v>597</v>
      </c>
      <c r="H126" s="250">
        <v>20</v>
      </c>
      <c r="I126" s="251"/>
      <c r="J126" s="252">
        <f>ROUND(I126*H126,2)</f>
        <v>0</v>
      </c>
      <c r="K126" s="248" t="s">
        <v>182</v>
      </c>
      <c r="L126" s="44"/>
      <c r="M126" s="253" t="s">
        <v>1</v>
      </c>
      <c r="N126" s="254" t="s">
        <v>47</v>
      </c>
      <c r="O126" s="91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57" t="s">
        <v>599</v>
      </c>
      <c r="AT126" s="257" t="s">
        <v>178</v>
      </c>
      <c r="AU126" s="257" t="s">
        <v>92</v>
      </c>
      <c r="AY126" s="16" t="s">
        <v>175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6" t="s">
        <v>90</v>
      </c>
      <c r="BK126" s="258">
        <f>ROUND(I126*H126,2)</f>
        <v>0</v>
      </c>
      <c r="BL126" s="16" t="s">
        <v>599</v>
      </c>
      <c r="BM126" s="257" t="s">
        <v>92</v>
      </c>
    </row>
    <row r="127" s="13" customFormat="1">
      <c r="A127" s="13"/>
      <c r="B127" s="272"/>
      <c r="C127" s="273"/>
      <c r="D127" s="259" t="s">
        <v>396</v>
      </c>
      <c r="E127" s="274" t="s">
        <v>1</v>
      </c>
      <c r="F127" s="275" t="s">
        <v>600</v>
      </c>
      <c r="G127" s="273"/>
      <c r="H127" s="276">
        <v>20</v>
      </c>
      <c r="I127" s="277"/>
      <c r="J127" s="273"/>
      <c r="K127" s="273"/>
      <c r="L127" s="278"/>
      <c r="M127" s="279"/>
      <c r="N127" s="280"/>
      <c r="O127" s="280"/>
      <c r="P127" s="280"/>
      <c r="Q127" s="280"/>
      <c r="R127" s="280"/>
      <c r="S127" s="280"/>
      <c r="T127" s="28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82" t="s">
        <v>396</v>
      </c>
      <c r="AU127" s="282" t="s">
        <v>92</v>
      </c>
      <c r="AV127" s="13" t="s">
        <v>92</v>
      </c>
      <c r="AW127" s="13" t="s">
        <v>38</v>
      </c>
      <c r="AX127" s="13" t="s">
        <v>82</v>
      </c>
      <c r="AY127" s="282" t="s">
        <v>175</v>
      </c>
    </row>
    <row r="128" s="14" customFormat="1">
      <c r="A128" s="14"/>
      <c r="B128" s="296"/>
      <c r="C128" s="297"/>
      <c r="D128" s="259" t="s">
        <v>396</v>
      </c>
      <c r="E128" s="298" t="s">
        <v>1</v>
      </c>
      <c r="F128" s="299" t="s">
        <v>601</v>
      </c>
      <c r="G128" s="297"/>
      <c r="H128" s="300">
        <v>20</v>
      </c>
      <c r="I128" s="301"/>
      <c r="J128" s="297"/>
      <c r="K128" s="297"/>
      <c r="L128" s="302"/>
      <c r="M128" s="303"/>
      <c r="N128" s="304"/>
      <c r="O128" s="304"/>
      <c r="P128" s="304"/>
      <c r="Q128" s="304"/>
      <c r="R128" s="304"/>
      <c r="S128" s="304"/>
      <c r="T128" s="30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306" t="s">
        <v>396</v>
      </c>
      <c r="AU128" s="306" t="s">
        <v>92</v>
      </c>
      <c r="AV128" s="14" t="s">
        <v>183</v>
      </c>
      <c r="AW128" s="14" t="s">
        <v>38</v>
      </c>
      <c r="AX128" s="14" t="s">
        <v>90</v>
      </c>
      <c r="AY128" s="306" t="s">
        <v>175</v>
      </c>
    </row>
    <row r="129" s="2" customFormat="1" ht="21.75" customHeight="1">
      <c r="A129" s="38"/>
      <c r="B129" s="39"/>
      <c r="C129" s="246" t="s">
        <v>92</v>
      </c>
      <c r="D129" s="246" t="s">
        <v>178</v>
      </c>
      <c r="E129" s="247" t="s">
        <v>672</v>
      </c>
      <c r="F129" s="248" t="s">
        <v>673</v>
      </c>
      <c r="G129" s="249" t="s">
        <v>597</v>
      </c>
      <c r="H129" s="250">
        <v>20</v>
      </c>
      <c r="I129" s="251"/>
      <c r="J129" s="252">
        <f>ROUND(I129*H129,2)</f>
        <v>0</v>
      </c>
      <c r="K129" s="248" t="s">
        <v>182</v>
      </c>
      <c r="L129" s="44"/>
      <c r="M129" s="253" t="s">
        <v>1</v>
      </c>
      <c r="N129" s="254" t="s">
        <v>47</v>
      </c>
      <c r="O129" s="91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7" t="s">
        <v>599</v>
      </c>
      <c r="AT129" s="257" t="s">
        <v>178</v>
      </c>
      <c r="AU129" s="257" t="s">
        <v>92</v>
      </c>
      <c r="AY129" s="16" t="s">
        <v>175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6" t="s">
        <v>90</v>
      </c>
      <c r="BK129" s="258">
        <f>ROUND(I129*H129,2)</f>
        <v>0</v>
      </c>
      <c r="BL129" s="16" t="s">
        <v>599</v>
      </c>
      <c r="BM129" s="257" t="s">
        <v>183</v>
      </c>
    </row>
    <row r="130" s="13" customFormat="1">
      <c r="A130" s="13"/>
      <c r="B130" s="272"/>
      <c r="C130" s="273"/>
      <c r="D130" s="259" t="s">
        <v>396</v>
      </c>
      <c r="E130" s="274" t="s">
        <v>1</v>
      </c>
      <c r="F130" s="275" t="s">
        <v>600</v>
      </c>
      <c r="G130" s="273"/>
      <c r="H130" s="276">
        <v>20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82" t="s">
        <v>396</v>
      </c>
      <c r="AU130" s="282" t="s">
        <v>92</v>
      </c>
      <c r="AV130" s="13" t="s">
        <v>92</v>
      </c>
      <c r="AW130" s="13" t="s">
        <v>38</v>
      </c>
      <c r="AX130" s="13" t="s">
        <v>82</v>
      </c>
      <c r="AY130" s="282" t="s">
        <v>175</v>
      </c>
    </row>
    <row r="131" s="14" customFormat="1">
      <c r="A131" s="14"/>
      <c r="B131" s="296"/>
      <c r="C131" s="297"/>
      <c r="D131" s="259" t="s">
        <v>396</v>
      </c>
      <c r="E131" s="298" t="s">
        <v>1</v>
      </c>
      <c r="F131" s="299" t="s">
        <v>601</v>
      </c>
      <c r="G131" s="297"/>
      <c r="H131" s="300">
        <v>20</v>
      </c>
      <c r="I131" s="301"/>
      <c r="J131" s="297"/>
      <c r="K131" s="297"/>
      <c r="L131" s="302"/>
      <c r="M131" s="303"/>
      <c r="N131" s="304"/>
      <c r="O131" s="304"/>
      <c r="P131" s="304"/>
      <c r="Q131" s="304"/>
      <c r="R131" s="304"/>
      <c r="S131" s="304"/>
      <c r="T131" s="30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306" t="s">
        <v>396</v>
      </c>
      <c r="AU131" s="306" t="s">
        <v>92</v>
      </c>
      <c r="AV131" s="14" t="s">
        <v>183</v>
      </c>
      <c r="AW131" s="14" t="s">
        <v>38</v>
      </c>
      <c r="AX131" s="14" t="s">
        <v>90</v>
      </c>
      <c r="AY131" s="306" t="s">
        <v>175</v>
      </c>
    </row>
    <row r="132" s="12" customFormat="1" ht="22.8" customHeight="1">
      <c r="A132" s="12"/>
      <c r="B132" s="230"/>
      <c r="C132" s="231"/>
      <c r="D132" s="232" t="s">
        <v>81</v>
      </c>
      <c r="E132" s="244" t="s">
        <v>650</v>
      </c>
      <c r="F132" s="244" t="s">
        <v>651</v>
      </c>
      <c r="G132" s="231"/>
      <c r="H132" s="231"/>
      <c r="I132" s="234"/>
      <c r="J132" s="245">
        <f>BK132</f>
        <v>0</v>
      </c>
      <c r="K132" s="231"/>
      <c r="L132" s="236"/>
      <c r="M132" s="237"/>
      <c r="N132" s="238"/>
      <c r="O132" s="238"/>
      <c r="P132" s="239">
        <f>SUM(P133:P159)</f>
        <v>0</v>
      </c>
      <c r="Q132" s="238"/>
      <c r="R132" s="239">
        <f>SUM(R133:R159)</f>
        <v>0</v>
      </c>
      <c r="S132" s="238"/>
      <c r="T132" s="240">
        <f>SUM(T133:T159)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41" t="s">
        <v>186</v>
      </c>
      <c r="AT132" s="242" t="s">
        <v>81</v>
      </c>
      <c r="AU132" s="242" t="s">
        <v>90</v>
      </c>
      <c r="AY132" s="241" t="s">
        <v>175</v>
      </c>
      <c r="BK132" s="243">
        <f>SUM(BK133:BK159)</f>
        <v>0</v>
      </c>
    </row>
    <row r="133" s="2" customFormat="1" ht="16.5" customHeight="1">
      <c r="A133" s="38"/>
      <c r="B133" s="39"/>
      <c r="C133" s="246" t="s">
        <v>186</v>
      </c>
      <c r="D133" s="246" t="s">
        <v>178</v>
      </c>
      <c r="E133" s="247" t="s">
        <v>674</v>
      </c>
      <c r="F133" s="248" t="s">
        <v>675</v>
      </c>
      <c r="G133" s="249" t="s">
        <v>606</v>
      </c>
      <c r="H133" s="250">
        <v>20</v>
      </c>
      <c r="I133" s="251"/>
      <c r="J133" s="252">
        <f>ROUND(I133*H133,2)</f>
        <v>0</v>
      </c>
      <c r="K133" s="248" t="s">
        <v>198</v>
      </c>
      <c r="L133" s="44"/>
      <c r="M133" s="253" t="s">
        <v>1</v>
      </c>
      <c r="N133" s="254" t="s">
        <v>47</v>
      </c>
      <c r="O133" s="91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7" t="s">
        <v>599</v>
      </c>
      <c r="AT133" s="257" t="s">
        <v>178</v>
      </c>
      <c r="AU133" s="257" t="s">
        <v>92</v>
      </c>
      <c r="AY133" s="16" t="s">
        <v>175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6" t="s">
        <v>90</v>
      </c>
      <c r="BK133" s="258">
        <f>ROUND(I133*H133,2)</f>
        <v>0</v>
      </c>
      <c r="BL133" s="16" t="s">
        <v>599</v>
      </c>
      <c r="BM133" s="257" t="s">
        <v>189</v>
      </c>
    </row>
    <row r="134" s="2" customFormat="1" ht="16.5" customHeight="1">
      <c r="A134" s="38"/>
      <c r="B134" s="39"/>
      <c r="C134" s="246" t="s">
        <v>183</v>
      </c>
      <c r="D134" s="246" t="s">
        <v>178</v>
      </c>
      <c r="E134" s="247" t="s">
        <v>676</v>
      </c>
      <c r="F134" s="248" t="s">
        <v>677</v>
      </c>
      <c r="G134" s="249" t="s">
        <v>606</v>
      </c>
      <c r="H134" s="250">
        <v>5</v>
      </c>
      <c r="I134" s="251"/>
      <c r="J134" s="252">
        <f>ROUND(I134*H134,2)</f>
        <v>0</v>
      </c>
      <c r="K134" s="248" t="s">
        <v>182</v>
      </c>
      <c r="L134" s="44"/>
      <c r="M134" s="253" t="s">
        <v>1</v>
      </c>
      <c r="N134" s="254" t="s">
        <v>47</v>
      </c>
      <c r="O134" s="91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7" t="s">
        <v>599</v>
      </c>
      <c r="AT134" s="257" t="s">
        <v>178</v>
      </c>
      <c r="AU134" s="257" t="s">
        <v>92</v>
      </c>
      <c r="AY134" s="16" t="s">
        <v>175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90</v>
      </c>
      <c r="BK134" s="258">
        <f>ROUND(I134*H134,2)</f>
        <v>0</v>
      </c>
      <c r="BL134" s="16" t="s">
        <v>599</v>
      </c>
      <c r="BM134" s="257" t="s">
        <v>192</v>
      </c>
    </row>
    <row r="135" s="2" customFormat="1" ht="16.5" customHeight="1">
      <c r="A135" s="38"/>
      <c r="B135" s="39"/>
      <c r="C135" s="246" t="s">
        <v>174</v>
      </c>
      <c r="D135" s="246" t="s">
        <v>178</v>
      </c>
      <c r="E135" s="247" t="s">
        <v>678</v>
      </c>
      <c r="F135" s="248" t="s">
        <v>679</v>
      </c>
      <c r="G135" s="249" t="s">
        <v>606</v>
      </c>
      <c r="H135" s="250">
        <v>48</v>
      </c>
      <c r="I135" s="251"/>
      <c r="J135" s="252">
        <f>ROUND(I135*H135,2)</f>
        <v>0</v>
      </c>
      <c r="K135" s="248" t="s">
        <v>182</v>
      </c>
      <c r="L135" s="44"/>
      <c r="M135" s="253" t="s">
        <v>1</v>
      </c>
      <c r="N135" s="254" t="s">
        <v>47</v>
      </c>
      <c r="O135" s="91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7" t="s">
        <v>599</v>
      </c>
      <c r="AT135" s="257" t="s">
        <v>178</v>
      </c>
      <c r="AU135" s="257" t="s">
        <v>92</v>
      </c>
      <c r="AY135" s="16" t="s">
        <v>175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90</v>
      </c>
      <c r="BK135" s="258">
        <f>ROUND(I135*H135,2)</f>
        <v>0</v>
      </c>
      <c r="BL135" s="16" t="s">
        <v>599</v>
      </c>
      <c r="BM135" s="257" t="s">
        <v>199</v>
      </c>
    </row>
    <row r="136" s="2" customFormat="1" ht="21.75" customHeight="1">
      <c r="A136" s="38"/>
      <c r="B136" s="39"/>
      <c r="C136" s="246" t="s">
        <v>189</v>
      </c>
      <c r="D136" s="246" t="s">
        <v>178</v>
      </c>
      <c r="E136" s="247" t="s">
        <v>680</v>
      </c>
      <c r="F136" s="248" t="s">
        <v>681</v>
      </c>
      <c r="G136" s="249" t="s">
        <v>606</v>
      </c>
      <c r="H136" s="250">
        <v>10</v>
      </c>
      <c r="I136" s="251"/>
      <c r="J136" s="252">
        <f>ROUND(I136*H136,2)</f>
        <v>0</v>
      </c>
      <c r="K136" s="248" t="s">
        <v>198</v>
      </c>
      <c r="L136" s="44"/>
      <c r="M136" s="253" t="s">
        <v>1</v>
      </c>
      <c r="N136" s="254" t="s">
        <v>47</v>
      </c>
      <c r="O136" s="91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7" t="s">
        <v>599</v>
      </c>
      <c r="AT136" s="257" t="s">
        <v>178</v>
      </c>
      <c r="AU136" s="257" t="s">
        <v>92</v>
      </c>
      <c r="AY136" s="16" t="s">
        <v>175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90</v>
      </c>
      <c r="BK136" s="258">
        <f>ROUND(I136*H136,2)</f>
        <v>0</v>
      </c>
      <c r="BL136" s="16" t="s">
        <v>599</v>
      </c>
      <c r="BM136" s="257" t="s">
        <v>682</v>
      </c>
    </row>
    <row r="137" s="2" customFormat="1" ht="21.75" customHeight="1">
      <c r="A137" s="38"/>
      <c r="B137" s="39"/>
      <c r="C137" s="246" t="s">
        <v>202</v>
      </c>
      <c r="D137" s="246" t="s">
        <v>178</v>
      </c>
      <c r="E137" s="247" t="s">
        <v>683</v>
      </c>
      <c r="F137" s="248" t="s">
        <v>684</v>
      </c>
      <c r="G137" s="249" t="s">
        <v>606</v>
      </c>
      <c r="H137" s="250">
        <v>10</v>
      </c>
      <c r="I137" s="251"/>
      <c r="J137" s="252">
        <f>ROUND(I137*H137,2)</f>
        <v>0</v>
      </c>
      <c r="K137" s="248" t="s">
        <v>198</v>
      </c>
      <c r="L137" s="44"/>
      <c r="M137" s="253" t="s">
        <v>1</v>
      </c>
      <c r="N137" s="254" t="s">
        <v>47</v>
      </c>
      <c r="O137" s="91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7" t="s">
        <v>599</v>
      </c>
      <c r="AT137" s="257" t="s">
        <v>178</v>
      </c>
      <c r="AU137" s="257" t="s">
        <v>92</v>
      </c>
      <c r="AY137" s="16" t="s">
        <v>175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90</v>
      </c>
      <c r="BK137" s="258">
        <f>ROUND(I137*H137,2)</f>
        <v>0</v>
      </c>
      <c r="BL137" s="16" t="s">
        <v>599</v>
      </c>
      <c r="BM137" s="257" t="s">
        <v>685</v>
      </c>
    </row>
    <row r="138" s="2" customFormat="1" ht="16.5" customHeight="1">
      <c r="A138" s="38"/>
      <c r="B138" s="39"/>
      <c r="C138" s="246" t="s">
        <v>192</v>
      </c>
      <c r="D138" s="246" t="s">
        <v>178</v>
      </c>
      <c r="E138" s="247" t="s">
        <v>686</v>
      </c>
      <c r="F138" s="248" t="s">
        <v>687</v>
      </c>
      <c r="G138" s="249" t="s">
        <v>606</v>
      </c>
      <c r="H138" s="250">
        <v>4</v>
      </c>
      <c r="I138" s="251"/>
      <c r="J138" s="252">
        <f>ROUND(I138*H138,2)</f>
        <v>0</v>
      </c>
      <c r="K138" s="248" t="s">
        <v>182</v>
      </c>
      <c r="L138" s="44"/>
      <c r="M138" s="253" t="s">
        <v>1</v>
      </c>
      <c r="N138" s="254" t="s">
        <v>47</v>
      </c>
      <c r="O138" s="91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7" t="s">
        <v>599</v>
      </c>
      <c r="AT138" s="257" t="s">
        <v>178</v>
      </c>
      <c r="AU138" s="257" t="s">
        <v>92</v>
      </c>
      <c r="AY138" s="16" t="s">
        <v>175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90</v>
      </c>
      <c r="BK138" s="258">
        <f>ROUND(I138*H138,2)</f>
        <v>0</v>
      </c>
      <c r="BL138" s="16" t="s">
        <v>599</v>
      </c>
      <c r="BM138" s="257" t="s">
        <v>204</v>
      </c>
    </row>
    <row r="139" s="2" customFormat="1" ht="16.5" customHeight="1">
      <c r="A139" s="38"/>
      <c r="B139" s="39"/>
      <c r="C139" s="246" t="s">
        <v>210</v>
      </c>
      <c r="D139" s="246" t="s">
        <v>178</v>
      </c>
      <c r="E139" s="247" t="s">
        <v>688</v>
      </c>
      <c r="F139" s="248" t="s">
        <v>689</v>
      </c>
      <c r="G139" s="249" t="s">
        <v>606</v>
      </c>
      <c r="H139" s="250">
        <v>4</v>
      </c>
      <c r="I139" s="251"/>
      <c r="J139" s="252">
        <f>ROUND(I139*H139,2)</f>
        <v>0</v>
      </c>
      <c r="K139" s="248" t="s">
        <v>182</v>
      </c>
      <c r="L139" s="44"/>
      <c r="M139" s="253" t="s">
        <v>1</v>
      </c>
      <c r="N139" s="254" t="s">
        <v>47</v>
      </c>
      <c r="O139" s="91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7" t="s">
        <v>599</v>
      </c>
      <c r="AT139" s="257" t="s">
        <v>178</v>
      </c>
      <c r="AU139" s="257" t="s">
        <v>92</v>
      </c>
      <c r="AY139" s="16" t="s">
        <v>175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90</v>
      </c>
      <c r="BK139" s="258">
        <f>ROUND(I139*H139,2)</f>
        <v>0</v>
      </c>
      <c r="BL139" s="16" t="s">
        <v>599</v>
      </c>
      <c r="BM139" s="257" t="s">
        <v>209</v>
      </c>
    </row>
    <row r="140" s="2" customFormat="1" ht="16.5" customHeight="1">
      <c r="A140" s="38"/>
      <c r="B140" s="39"/>
      <c r="C140" s="246" t="s">
        <v>199</v>
      </c>
      <c r="D140" s="246" t="s">
        <v>178</v>
      </c>
      <c r="E140" s="247" t="s">
        <v>690</v>
      </c>
      <c r="F140" s="248" t="s">
        <v>691</v>
      </c>
      <c r="G140" s="249" t="s">
        <v>606</v>
      </c>
      <c r="H140" s="250">
        <v>6</v>
      </c>
      <c r="I140" s="251"/>
      <c r="J140" s="252">
        <f>ROUND(I140*H140,2)</f>
        <v>0</v>
      </c>
      <c r="K140" s="248" t="s">
        <v>182</v>
      </c>
      <c r="L140" s="44"/>
      <c r="M140" s="253" t="s">
        <v>1</v>
      </c>
      <c r="N140" s="254" t="s">
        <v>47</v>
      </c>
      <c r="O140" s="91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7" t="s">
        <v>599</v>
      </c>
      <c r="AT140" s="257" t="s">
        <v>178</v>
      </c>
      <c r="AU140" s="257" t="s">
        <v>92</v>
      </c>
      <c r="AY140" s="16" t="s">
        <v>175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90</v>
      </c>
      <c r="BK140" s="258">
        <f>ROUND(I140*H140,2)</f>
        <v>0</v>
      </c>
      <c r="BL140" s="16" t="s">
        <v>599</v>
      </c>
      <c r="BM140" s="257" t="s">
        <v>213</v>
      </c>
    </row>
    <row r="141" s="2" customFormat="1" ht="21.75" customHeight="1">
      <c r="A141" s="38"/>
      <c r="B141" s="39"/>
      <c r="C141" s="246" t="s">
        <v>219</v>
      </c>
      <c r="D141" s="246" t="s">
        <v>178</v>
      </c>
      <c r="E141" s="247" t="s">
        <v>692</v>
      </c>
      <c r="F141" s="248" t="s">
        <v>693</v>
      </c>
      <c r="G141" s="249" t="s">
        <v>606</v>
      </c>
      <c r="H141" s="250">
        <v>1</v>
      </c>
      <c r="I141" s="251"/>
      <c r="J141" s="252">
        <f>ROUND(I141*H141,2)</f>
        <v>0</v>
      </c>
      <c r="K141" s="248" t="s">
        <v>182</v>
      </c>
      <c r="L141" s="44"/>
      <c r="M141" s="253" t="s">
        <v>1</v>
      </c>
      <c r="N141" s="254" t="s">
        <v>47</v>
      </c>
      <c r="O141" s="91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7" t="s">
        <v>599</v>
      </c>
      <c r="AT141" s="257" t="s">
        <v>178</v>
      </c>
      <c r="AU141" s="257" t="s">
        <v>92</v>
      </c>
      <c r="AY141" s="16" t="s">
        <v>175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90</v>
      </c>
      <c r="BK141" s="258">
        <f>ROUND(I141*H141,2)</f>
        <v>0</v>
      </c>
      <c r="BL141" s="16" t="s">
        <v>599</v>
      </c>
      <c r="BM141" s="257" t="s">
        <v>216</v>
      </c>
    </row>
    <row r="142" s="2" customFormat="1" ht="16.5" customHeight="1">
      <c r="A142" s="38"/>
      <c r="B142" s="39"/>
      <c r="C142" s="246" t="s">
        <v>204</v>
      </c>
      <c r="D142" s="246" t="s">
        <v>178</v>
      </c>
      <c r="E142" s="247" t="s">
        <v>694</v>
      </c>
      <c r="F142" s="248" t="s">
        <v>695</v>
      </c>
      <c r="G142" s="249" t="s">
        <v>606</v>
      </c>
      <c r="H142" s="250">
        <v>4</v>
      </c>
      <c r="I142" s="251"/>
      <c r="J142" s="252">
        <f>ROUND(I142*H142,2)</f>
        <v>0</v>
      </c>
      <c r="K142" s="248" t="s">
        <v>182</v>
      </c>
      <c r="L142" s="44"/>
      <c r="M142" s="253" t="s">
        <v>1</v>
      </c>
      <c r="N142" s="254" t="s">
        <v>47</v>
      </c>
      <c r="O142" s="91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7" t="s">
        <v>599</v>
      </c>
      <c r="AT142" s="257" t="s">
        <v>178</v>
      </c>
      <c r="AU142" s="257" t="s">
        <v>92</v>
      </c>
      <c r="AY142" s="16" t="s">
        <v>175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90</v>
      </c>
      <c r="BK142" s="258">
        <f>ROUND(I142*H142,2)</f>
        <v>0</v>
      </c>
      <c r="BL142" s="16" t="s">
        <v>599</v>
      </c>
      <c r="BM142" s="257" t="s">
        <v>222</v>
      </c>
    </row>
    <row r="143" s="2" customFormat="1" ht="16.5" customHeight="1">
      <c r="A143" s="38"/>
      <c r="B143" s="39"/>
      <c r="C143" s="246" t="s">
        <v>228</v>
      </c>
      <c r="D143" s="246" t="s">
        <v>178</v>
      </c>
      <c r="E143" s="247" t="s">
        <v>696</v>
      </c>
      <c r="F143" s="248" t="s">
        <v>697</v>
      </c>
      <c r="G143" s="249" t="s">
        <v>606</v>
      </c>
      <c r="H143" s="250">
        <v>2</v>
      </c>
      <c r="I143" s="251"/>
      <c r="J143" s="252">
        <f>ROUND(I143*H143,2)</f>
        <v>0</v>
      </c>
      <c r="K143" s="248" t="s">
        <v>182</v>
      </c>
      <c r="L143" s="44"/>
      <c r="M143" s="253" t="s">
        <v>1</v>
      </c>
      <c r="N143" s="254" t="s">
        <v>47</v>
      </c>
      <c r="O143" s="91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7" t="s">
        <v>599</v>
      </c>
      <c r="AT143" s="257" t="s">
        <v>178</v>
      </c>
      <c r="AU143" s="257" t="s">
        <v>92</v>
      </c>
      <c r="AY143" s="16" t="s">
        <v>175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90</v>
      </c>
      <c r="BK143" s="258">
        <f>ROUND(I143*H143,2)</f>
        <v>0</v>
      </c>
      <c r="BL143" s="16" t="s">
        <v>599</v>
      </c>
      <c r="BM143" s="257" t="s">
        <v>225</v>
      </c>
    </row>
    <row r="144" s="2" customFormat="1" ht="16.5" customHeight="1">
      <c r="A144" s="38"/>
      <c r="B144" s="39"/>
      <c r="C144" s="246" t="s">
        <v>209</v>
      </c>
      <c r="D144" s="246" t="s">
        <v>178</v>
      </c>
      <c r="E144" s="247" t="s">
        <v>698</v>
      </c>
      <c r="F144" s="248" t="s">
        <v>699</v>
      </c>
      <c r="G144" s="249" t="s">
        <v>606</v>
      </c>
      <c r="H144" s="250">
        <v>8</v>
      </c>
      <c r="I144" s="251"/>
      <c r="J144" s="252">
        <f>ROUND(I144*H144,2)</f>
        <v>0</v>
      </c>
      <c r="K144" s="248" t="s">
        <v>182</v>
      </c>
      <c r="L144" s="44"/>
      <c r="M144" s="253" t="s">
        <v>1</v>
      </c>
      <c r="N144" s="254" t="s">
        <v>47</v>
      </c>
      <c r="O144" s="91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7" t="s">
        <v>599</v>
      </c>
      <c r="AT144" s="257" t="s">
        <v>178</v>
      </c>
      <c r="AU144" s="257" t="s">
        <v>92</v>
      </c>
      <c r="AY144" s="16" t="s">
        <v>175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90</v>
      </c>
      <c r="BK144" s="258">
        <f>ROUND(I144*H144,2)</f>
        <v>0</v>
      </c>
      <c r="BL144" s="16" t="s">
        <v>599</v>
      </c>
      <c r="BM144" s="257" t="s">
        <v>230</v>
      </c>
    </row>
    <row r="145" s="2" customFormat="1" ht="16.5" customHeight="1">
      <c r="A145" s="38"/>
      <c r="B145" s="39"/>
      <c r="C145" s="246" t="s">
        <v>8</v>
      </c>
      <c r="D145" s="246" t="s">
        <v>178</v>
      </c>
      <c r="E145" s="247" t="s">
        <v>700</v>
      </c>
      <c r="F145" s="248" t="s">
        <v>701</v>
      </c>
      <c r="G145" s="249" t="s">
        <v>606</v>
      </c>
      <c r="H145" s="250">
        <v>2</v>
      </c>
      <c r="I145" s="251"/>
      <c r="J145" s="252">
        <f>ROUND(I145*H145,2)</f>
        <v>0</v>
      </c>
      <c r="K145" s="248" t="s">
        <v>182</v>
      </c>
      <c r="L145" s="44"/>
      <c r="M145" s="253" t="s">
        <v>1</v>
      </c>
      <c r="N145" s="254" t="s">
        <v>47</v>
      </c>
      <c r="O145" s="91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7" t="s">
        <v>599</v>
      </c>
      <c r="AT145" s="257" t="s">
        <v>178</v>
      </c>
      <c r="AU145" s="257" t="s">
        <v>92</v>
      </c>
      <c r="AY145" s="16" t="s">
        <v>175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90</v>
      </c>
      <c r="BK145" s="258">
        <f>ROUND(I145*H145,2)</f>
        <v>0</v>
      </c>
      <c r="BL145" s="16" t="s">
        <v>599</v>
      </c>
      <c r="BM145" s="257" t="s">
        <v>240</v>
      </c>
    </row>
    <row r="146" s="2" customFormat="1" ht="16.5" customHeight="1">
      <c r="A146" s="38"/>
      <c r="B146" s="39"/>
      <c r="C146" s="246" t="s">
        <v>213</v>
      </c>
      <c r="D146" s="246" t="s">
        <v>178</v>
      </c>
      <c r="E146" s="247" t="s">
        <v>702</v>
      </c>
      <c r="F146" s="248" t="s">
        <v>703</v>
      </c>
      <c r="G146" s="249" t="s">
        <v>606</v>
      </c>
      <c r="H146" s="250">
        <v>2</v>
      </c>
      <c r="I146" s="251"/>
      <c r="J146" s="252">
        <f>ROUND(I146*H146,2)</f>
        <v>0</v>
      </c>
      <c r="K146" s="248" t="s">
        <v>182</v>
      </c>
      <c r="L146" s="44"/>
      <c r="M146" s="253" t="s">
        <v>1</v>
      </c>
      <c r="N146" s="254" t="s">
        <v>47</v>
      </c>
      <c r="O146" s="91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7" t="s">
        <v>599</v>
      </c>
      <c r="AT146" s="257" t="s">
        <v>178</v>
      </c>
      <c r="AU146" s="257" t="s">
        <v>92</v>
      </c>
      <c r="AY146" s="16" t="s">
        <v>175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90</v>
      </c>
      <c r="BK146" s="258">
        <f>ROUND(I146*H146,2)</f>
        <v>0</v>
      </c>
      <c r="BL146" s="16" t="s">
        <v>599</v>
      </c>
      <c r="BM146" s="257" t="s">
        <v>248</v>
      </c>
    </row>
    <row r="147" s="2" customFormat="1" ht="16.5" customHeight="1">
      <c r="A147" s="38"/>
      <c r="B147" s="39"/>
      <c r="C147" s="246" t="s">
        <v>296</v>
      </c>
      <c r="D147" s="246" t="s">
        <v>178</v>
      </c>
      <c r="E147" s="247" t="s">
        <v>704</v>
      </c>
      <c r="F147" s="248" t="s">
        <v>705</v>
      </c>
      <c r="G147" s="249" t="s">
        <v>606</v>
      </c>
      <c r="H147" s="250">
        <v>4</v>
      </c>
      <c r="I147" s="251"/>
      <c r="J147" s="252">
        <f>ROUND(I147*H147,2)</f>
        <v>0</v>
      </c>
      <c r="K147" s="248" t="s">
        <v>198</v>
      </c>
      <c r="L147" s="44"/>
      <c r="M147" s="253" t="s">
        <v>1</v>
      </c>
      <c r="N147" s="254" t="s">
        <v>47</v>
      </c>
      <c r="O147" s="91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7" t="s">
        <v>599</v>
      </c>
      <c r="AT147" s="257" t="s">
        <v>178</v>
      </c>
      <c r="AU147" s="257" t="s">
        <v>92</v>
      </c>
      <c r="AY147" s="16" t="s">
        <v>175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90</v>
      </c>
      <c r="BK147" s="258">
        <f>ROUND(I147*H147,2)</f>
        <v>0</v>
      </c>
      <c r="BL147" s="16" t="s">
        <v>599</v>
      </c>
      <c r="BM147" s="257" t="s">
        <v>249</v>
      </c>
    </row>
    <row r="148" s="2" customFormat="1" ht="16.5" customHeight="1">
      <c r="A148" s="38"/>
      <c r="B148" s="39"/>
      <c r="C148" s="246" t="s">
        <v>216</v>
      </c>
      <c r="D148" s="246" t="s">
        <v>178</v>
      </c>
      <c r="E148" s="247" t="s">
        <v>706</v>
      </c>
      <c r="F148" s="248" t="s">
        <v>707</v>
      </c>
      <c r="G148" s="249" t="s">
        <v>606</v>
      </c>
      <c r="H148" s="250">
        <v>2</v>
      </c>
      <c r="I148" s="251"/>
      <c r="J148" s="252">
        <f>ROUND(I148*H148,2)</f>
        <v>0</v>
      </c>
      <c r="K148" s="248" t="s">
        <v>182</v>
      </c>
      <c r="L148" s="44"/>
      <c r="M148" s="253" t="s">
        <v>1</v>
      </c>
      <c r="N148" s="254" t="s">
        <v>47</v>
      </c>
      <c r="O148" s="91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7" t="s">
        <v>599</v>
      </c>
      <c r="AT148" s="257" t="s">
        <v>178</v>
      </c>
      <c r="AU148" s="257" t="s">
        <v>92</v>
      </c>
      <c r="AY148" s="16" t="s">
        <v>175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90</v>
      </c>
      <c r="BK148" s="258">
        <f>ROUND(I148*H148,2)</f>
        <v>0</v>
      </c>
      <c r="BL148" s="16" t="s">
        <v>599</v>
      </c>
      <c r="BM148" s="257" t="s">
        <v>295</v>
      </c>
    </row>
    <row r="149" s="2" customFormat="1" ht="16.5" customHeight="1">
      <c r="A149" s="38"/>
      <c r="B149" s="39"/>
      <c r="C149" s="246" t="s">
        <v>303</v>
      </c>
      <c r="D149" s="246" t="s">
        <v>178</v>
      </c>
      <c r="E149" s="247" t="s">
        <v>708</v>
      </c>
      <c r="F149" s="248" t="s">
        <v>709</v>
      </c>
      <c r="G149" s="249" t="s">
        <v>606</v>
      </c>
      <c r="H149" s="250">
        <v>3</v>
      </c>
      <c r="I149" s="251"/>
      <c r="J149" s="252">
        <f>ROUND(I149*H149,2)</f>
        <v>0</v>
      </c>
      <c r="K149" s="248" t="s">
        <v>182</v>
      </c>
      <c r="L149" s="44"/>
      <c r="M149" s="253" t="s">
        <v>1</v>
      </c>
      <c r="N149" s="254" t="s">
        <v>47</v>
      </c>
      <c r="O149" s="91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7" t="s">
        <v>599</v>
      </c>
      <c r="AT149" s="257" t="s">
        <v>178</v>
      </c>
      <c r="AU149" s="257" t="s">
        <v>92</v>
      </c>
      <c r="AY149" s="16" t="s">
        <v>175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90</v>
      </c>
      <c r="BK149" s="258">
        <f>ROUND(I149*H149,2)</f>
        <v>0</v>
      </c>
      <c r="BL149" s="16" t="s">
        <v>599</v>
      </c>
      <c r="BM149" s="257" t="s">
        <v>299</v>
      </c>
    </row>
    <row r="150" s="2" customFormat="1" ht="16.5" customHeight="1">
      <c r="A150" s="38"/>
      <c r="B150" s="39"/>
      <c r="C150" s="246" t="s">
        <v>222</v>
      </c>
      <c r="D150" s="246" t="s">
        <v>178</v>
      </c>
      <c r="E150" s="247" t="s">
        <v>710</v>
      </c>
      <c r="F150" s="248" t="s">
        <v>711</v>
      </c>
      <c r="G150" s="249" t="s">
        <v>606</v>
      </c>
      <c r="H150" s="250">
        <v>3</v>
      </c>
      <c r="I150" s="251"/>
      <c r="J150" s="252">
        <f>ROUND(I150*H150,2)</f>
        <v>0</v>
      </c>
      <c r="K150" s="248" t="s">
        <v>182</v>
      </c>
      <c r="L150" s="44"/>
      <c r="M150" s="253" t="s">
        <v>1</v>
      </c>
      <c r="N150" s="254" t="s">
        <v>47</v>
      </c>
      <c r="O150" s="91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7" t="s">
        <v>599</v>
      </c>
      <c r="AT150" s="257" t="s">
        <v>178</v>
      </c>
      <c r="AU150" s="257" t="s">
        <v>92</v>
      </c>
      <c r="AY150" s="16" t="s">
        <v>175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90</v>
      </c>
      <c r="BK150" s="258">
        <f>ROUND(I150*H150,2)</f>
        <v>0</v>
      </c>
      <c r="BL150" s="16" t="s">
        <v>599</v>
      </c>
      <c r="BM150" s="257" t="s">
        <v>302</v>
      </c>
    </row>
    <row r="151" s="2" customFormat="1" ht="21.75" customHeight="1">
      <c r="A151" s="38"/>
      <c r="B151" s="39"/>
      <c r="C151" s="246" t="s">
        <v>7</v>
      </c>
      <c r="D151" s="246" t="s">
        <v>178</v>
      </c>
      <c r="E151" s="247" t="s">
        <v>712</v>
      </c>
      <c r="F151" s="248" t="s">
        <v>713</v>
      </c>
      <c r="G151" s="249" t="s">
        <v>606</v>
      </c>
      <c r="H151" s="250">
        <v>1</v>
      </c>
      <c r="I151" s="251"/>
      <c r="J151" s="252">
        <f>ROUND(I151*H151,2)</f>
        <v>0</v>
      </c>
      <c r="K151" s="248" t="s">
        <v>198</v>
      </c>
      <c r="L151" s="44"/>
      <c r="M151" s="253" t="s">
        <v>1</v>
      </c>
      <c r="N151" s="254" t="s">
        <v>47</v>
      </c>
      <c r="O151" s="91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7" t="s">
        <v>599</v>
      </c>
      <c r="AT151" s="257" t="s">
        <v>178</v>
      </c>
      <c r="AU151" s="257" t="s">
        <v>92</v>
      </c>
      <c r="AY151" s="16" t="s">
        <v>175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90</v>
      </c>
      <c r="BK151" s="258">
        <f>ROUND(I151*H151,2)</f>
        <v>0</v>
      </c>
      <c r="BL151" s="16" t="s">
        <v>599</v>
      </c>
      <c r="BM151" s="257" t="s">
        <v>306</v>
      </c>
    </row>
    <row r="152" s="2" customFormat="1" ht="16.5" customHeight="1">
      <c r="A152" s="38"/>
      <c r="B152" s="39"/>
      <c r="C152" s="246" t="s">
        <v>225</v>
      </c>
      <c r="D152" s="246" t="s">
        <v>178</v>
      </c>
      <c r="E152" s="247" t="s">
        <v>714</v>
      </c>
      <c r="F152" s="248" t="s">
        <v>715</v>
      </c>
      <c r="G152" s="249" t="s">
        <v>606</v>
      </c>
      <c r="H152" s="250">
        <v>4</v>
      </c>
      <c r="I152" s="251"/>
      <c r="J152" s="252">
        <f>ROUND(I152*H152,2)</f>
        <v>0</v>
      </c>
      <c r="K152" s="248" t="s">
        <v>182</v>
      </c>
      <c r="L152" s="44"/>
      <c r="M152" s="253" t="s">
        <v>1</v>
      </c>
      <c r="N152" s="254" t="s">
        <v>47</v>
      </c>
      <c r="O152" s="91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7" t="s">
        <v>599</v>
      </c>
      <c r="AT152" s="257" t="s">
        <v>178</v>
      </c>
      <c r="AU152" s="257" t="s">
        <v>92</v>
      </c>
      <c r="AY152" s="16" t="s">
        <v>175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90</v>
      </c>
      <c r="BK152" s="258">
        <f>ROUND(I152*H152,2)</f>
        <v>0</v>
      </c>
      <c r="BL152" s="16" t="s">
        <v>599</v>
      </c>
      <c r="BM152" s="257" t="s">
        <v>309</v>
      </c>
    </row>
    <row r="153" s="2" customFormat="1" ht="16.5" customHeight="1">
      <c r="A153" s="38"/>
      <c r="B153" s="39"/>
      <c r="C153" s="246" t="s">
        <v>318</v>
      </c>
      <c r="D153" s="246" t="s">
        <v>178</v>
      </c>
      <c r="E153" s="247" t="s">
        <v>716</v>
      </c>
      <c r="F153" s="248" t="s">
        <v>717</v>
      </c>
      <c r="G153" s="249" t="s">
        <v>606</v>
      </c>
      <c r="H153" s="250">
        <v>4</v>
      </c>
      <c r="I153" s="251"/>
      <c r="J153" s="252">
        <f>ROUND(I153*H153,2)</f>
        <v>0</v>
      </c>
      <c r="K153" s="248" t="s">
        <v>182</v>
      </c>
      <c r="L153" s="44"/>
      <c r="M153" s="253" t="s">
        <v>1</v>
      </c>
      <c r="N153" s="254" t="s">
        <v>47</v>
      </c>
      <c r="O153" s="91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7" t="s">
        <v>599</v>
      </c>
      <c r="AT153" s="257" t="s">
        <v>178</v>
      </c>
      <c r="AU153" s="257" t="s">
        <v>92</v>
      </c>
      <c r="AY153" s="16" t="s">
        <v>175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90</v>
      </c>
      <c r="BK153" s="258">
        <f>ROUND(I153*H153,2)</f>
        <v>0</v>
      </c>
      <c r="BL153" s="16" t="s">
        <v>599</v>
      </c>
      <c r="BM153" s="257" t="s">
        <v>312</v>
      </c>
    </row>
    <row r="154" s="2" customFormat="1" ht="21.75" customHeight="1">
      <c r="A154" s="38"/>
      <c r="B154" s="39"/>
      <c r="C154" s="246" t="s">
        <v>230</v>
      </c>
      <c r="D154" s="246" t="s">
        <v>178</v>
      </c>
      <c r="E154" s="247" t="s">
        <v>718</v>
      </c>
      <c r="F154" s="248" t="s">
        <v>719</v>
      </c>
      <c r="G154" s="249" t="s">
        <v>606</v>
      </c>
      <c r="H154" s="250">
        <v>2</v>
      </c>
      <c r="I154" s="251"/>
      <c r="J154" s="252">
        <f>ROUND(I154*H154,2)</f>
        <v>0</v>
      </c>
      <c r="K154" s="248" t="s">
        <v>198</v>
      </c>
      <c r="L154" s="44"/>
      <c r="M154" s="253" t="s">
        <v>1</v>
      </c>
      <c r="N154" s="254" t="s">
        <v>47</v>
      </c>
      <c r="O154" s="91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57" t="s">
        <v>599</v>
      </c>
      <c r="AT154" s="257" t="s">
        <v>178</v>
      </c>
      <c r="AU154" s="257" t="s">
        <v>92</v>
      </c>
      <c r="AY154" s="16" t="s">
        <v>175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90</v>
      </c>
      <c r="BK154" s="258">
        <f>ROUND(I154*H154,2)</f>
        <v>0</v>
      </c>
      <c r="BL154" s="16" t="s">
        <v>599</v>
      </c>
      <c r="BM154" s="257" t="s">
        <v>317</v>
      </c>
    </row>
    <row r="155" s="2" customFormat="1" ht="16.5" customHeight="1">
      <c r="A155" s="38"/>
      <c r="B155" s="39"/>
      <c r="C155" s="246" t="s">
        <v>325</v>
      </c>
      <c r="D155" s="246" t="s">
        <v>178</v>
      </c>
      <c r="E155" s="247" t="s">
        <v>720</v>
      </c>
      <c r="F155" s="248" t="s">
        <v>721</v>
      </c>
      <c r="G155" s="249" t="s">
        <v>722</v>
      </c>
      <c r="H155" s="250">
        <v>5</v>
      </c>
      <c r="I155" s="251"/>
      <c r="J155" s="252">
        <f>ROUND(I155*H155,2)</f>
        <v>0</v>
      </c>
      <c r="K155" s="248" t="s">
        <v>182</v>
      </c>
      <c r="L155" s="44"/>
      <c r="M155" s="253" t="s">
        <v>1</v>
      </c>
      <c r="N155" s="254" t="s">
        <v>47</v>
      </c>
      <c r="O155" s="91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7" t="s">
        <v>599</v>
      </c>
      <c r="AT155" s="257" t="s">
        <v>178</v>
      </c>
      <c r="AU155" s="257" t="s">
        <v>92</v>
      </c>
      <c r="AY155" s="16" t="s">
        <v>175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90</v>
      </c>
      <c r="BK155" s="258">
        <f>ROUND(I155*H155,2)</f>
        <v>0</v>
      </c>
      <c r="BL155" s="16" t="s">
        <v>599</v>
      </c>
      <c r="BM155" s="257" t="s">
        <v>321</v>
      </c>
    </row>
    <row r="156" s="2" customFormat="1" ht="16.5" customHeight="1">
      <c r="A156" s="38"/>
      <c r="B156" s="39"/>
      <c r="C156" s="246" t="s">
        <v>240</v>
      </c>
      <c r="D156" s="246" t="s">
        <v>178</v>
      </c>
      <c r="E156" s="247" t="s">
        <v>723</v>
      </c>
      <c r="F156" s="248" t="s">
        <v>724</v>
      </c>
      <c r="G156" s="249" t="s">
        <v>606</v>
      </c>
      <c r="H156" s="250">
        <v>1</v>
      </c>
      <c r="I156" s="251"/>
      <c r="J156" s="252">
        <f>ROUND(I156*H156,2)</f>
        <v>0</v>
      </c>
      <c r="K156" s="248" t="s">
        <v>182</v>
      </c>
      <c r="L156" s="44"/>
      <c r="M156" s="253" t="s">
        <v>1</v>
      </c>
      <c r="N156" s="254" t="s">
        <v>47</v>
      </c>
      <c r="O156" s="91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7" t="s">
        <v>599</v>
      </c>
      <c r="AT156" s="257" t="s">
        <v>178</v>
      </c>
      <c r="AU156" s="257" t="s">
        <v>92</v>
      </c>
      <c r="AY156" s="16" t="s">
        <v>175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90</v>
      </c>
      <c r="BK156" s="258">
        <f>ROUND(I156*H156,2)</f>
        <v>0</v>
      </c>
      <c r="BL156" s="16" t="s">
        <v>599</v>
      </c>
      <c r="BM156" s="257" t="s">
        <v>324</v>
      </c>
    </row>
    <row r="157" s="2" customFormat="1" ht="21.75" customHeight="1">
      <c r="A157" s="38"/>
      <c r="B157" s="39"/>
      <c r="C157" s="246" t="s">
        <v>333</v>
      </c>
      <c r="D157" s="246" t="s">
        <v>178</v>
      </c>
      <c r="E157" s="247" t="s">
        <v>725</v>
      </c>
      <c r="F157" s="248" t="s">
        <v>726</v>
      </c>
      <c r="G157" s="249" t="s">
        <v>606</v>
      </c>
      <c r="H157" s="250">
        <v>3</v>
      </c>
      <c r="I157" s="251"/>
      <c r="J157" s="252">
        <f>ROUND(I157*H157,2)</f>
        <v>0</v>
      </c>
      <c r="K157" s="248" t="s">
        <v>198</v>
      </c>
      <c r="L157" s="44"/>
      <c r="M157" s="253" t="s">
        <v>1</v>
      </c>
      <c r="N157" s="254" t="s">
        <v>47</v>
      </c>
      <c r="O157" s="91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7" t="s">
        <v>599</v>
      </c>
      <c r="AT157" s="257" t="s">
        <v>178</v>
      </c>
      <c r="AU157" s="257" t="s">
        <v>92</v>
      </c>
      <c r="AY157" s="16" t="s">
        <v>175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90</v>
      </c>
      <c r="BK157" s="258">
        <f>ROUND(I157*H157,2)</f>
        <v>0</v>
      </c>
      <c r="BL157" s="16" t="s">
        <v>599</v>
      </c>
      <c r="BM157" s="257" t="s">
        <v>329</v>
      </c>
    </row>
    <row r="158" s="2" customFormat="1" ht="16.5" customHeight="1">
      <c r="A158" s="38"/>
      <c r="B158" s="39"/>
      <c r="C158" s="246" t="s">
        <v>248</v>
      </c>
      <c r="D158" s="246" t="s">
        <v>178</v>
      </c>
      <c r="E158" s="247" t="s">
        <v>727</v>
      </c>
      <c r="F158" s="248" t="s">
        <v>728</v>
      </c>
      <c r="G158" s="249" t="s">
        <v>606</v>
      </c>
      <c r="H158" s="250">
        <v>1</v>
      </c>
      <c r="I158" s="251"/>
      <c r="J158" s="252">
        <f>ROUND(I158*H158,2)</f>
        <v>0</v>
      </c>
      <c r="K158" s="248" t="s">
        <v>182</v>
      </c>
      <c r="L158" s="44"/>
      <c r="M158" s="253" t="s">
        <v>1</v>
      </c>
      <c r="N158" s="254" t="s">
        <v>47</v>
      </c>
      <c r="O158" s="91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7" t="s">
        <v>599</v>
      </c>
      <c r="AT158" s="257" t="s">
        <v>178</v>
      </c>
      <c r="AU158" s="257" t="s">
        <v>92</v>
      </c>
      <c r="AY158" s="16" t="s">
        <v>175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90</v>
      </c>
      <c r="BK158" s="258">
        <f>ROUND(I158*H158,2)</f>
        <v>0</v>
      </c>
      <c r="BL158" s="16" t="s">
        <v>599</v>
      </c>
      <c r="BM158" s="257" t="s">
        <v>332</v>
      </c>
    </row>
    <row r="159" s="2" customFormat="1" ht="21.75" customHeight="1">
      <c r="A159" s="38"/>
      <c r="B159" s="39"/>
      <c r="C159" s="246" t="s">
        <v>340</v>
      </c>
      <c r="D159" s="246" t="s">
        <v>178</v>
      </c>
      <c r="E159" s="247" t="s">
        <v>729</v>
      </c>
      <c r="F159" s="248" t="s">
        <v>730</v>
      </c>
      <c r="G159" s="249" t="s">
        <v>606</v>
      </c>
      <c r="H159" s="250">
        <v>1</v>
      </c>
      <c r="I159" s="251"/>
      <c r="J159" s="252">
        <f>ROUND(I159*H159,2)</f>
        <v>0</v>
      </c>
      <c r="K159" s="248" t="s">
        <v>182</v>
      </c>
      <c r="L159" s="44"/>
      <c r="M159" s="253" t="s">
        <v>1</v>
      </c>
      <c r="N159" s="254" t="s">
        <v>47</v>
      </c>
      <c r="O159" s="91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7" t="s">
        <v>599</v>
      </c>
      <c r="AT159" s="257" t="s">
        <v>178</v>
      </c>
      <c r="AU159" s="257" t="s">
        <v>92</v>
      </c>
      <c r="AY159" s="16" t="s">
        <v>175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90</v>
      </c>
      <c r="BK159" s="258">
        <f>ROUND(I159*H159,2)</f>
        <v>0</v>
      </c>
      <c r="BL159" s="16" t="s">
        <v>599</v>
      </c>
      <c r="BM159" s="257" t="s">
        <v>336</v>
      </c>
    </row>
    <row r="160" s="12" customFormat="1" ht="25.92" customHeight="1">
      <c r="A160" s="12"/>
      <c r="B160" s="230"/>
      <c r="C160" s="231"/>
      <c r="D160" s="232" t="s">
        <v>81</v>
      </c>
      <c r="E160" s="233" t="s">
        <v>731</v>
      </c>
      <c r="F160" s="233" t="s">
        <v>732</v>
      </c>
      <c r="G160" s="231"/>
      <c r="H160" s="231"/>
      <c r="I160" s="234"/>
      <c r="J160" s="235">
        <f>BK160</f>
        <v>0</v>
      </c>
      <c r="K160" s="231"/>
      <c r="L160" s="236"/>
      <c r="M160" s="237"/>
      <c r="N160" s="238"/>
      <c r="O160" s="238"/>
      <c r="P160" s="239">
        <f>P161</f>
        <v>0</v>
      </c>
      <c r="Q160" s="238"/>
      <c r="R160" s="239">
        <f>R161</f>
        <v>0</v>
      </c>
      <c r="S160" s="238"/>
      <c r="T160" s="240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41" t="s">
        <v>183</v>
      </c>
      <c r="AT160" s="242" t="s">
        <v>81</v>
      </c>
      <c r="AU160" s="242" t="s">
        <v>82</v>
      </c>
      <c r="AY160" s="241" t="s">
        <v>175</v>
      </c>
      <c r="BK160" s="243">
        <f>BK161</f>
        <v>0</v>
      </c>
    </row>
    <row r="161" s="2" customFormat="1" ht="16.5" customHeight="1">
      <c r="A161" s="38"/>
      <c r="B161" s="39"/>
      <c r="C161" s="246" t="s">
        <v>249</v>
      </c>
      <c r="D161" s="246" t="s">
        <v>178</v>
      </c>
      <c r="E161" s="247" t="s">
        <v>733</v>
      </c>
      <c r="F161" s="248" t="s">
        <v>734</v>
      </c>
      <c r="G161" s="249" t="s">
        <v>722</v>
      </c>
      <c r="H161" s="250">
        <v>7</v>
      </c>
      <c r="I161" s="251"/>
      <c r="J161" s="252">
        <f>ROUND(I161*H161,2)</f>
        <v>0</v>
      </c>
      <c r="K161" s="248" t="s">
        <v>182</v>
      </c>
      <c r="L161" s="44"/>
      <c r="M161" s="267" t="s">
        <v>1</v>
      </c>
      <c r="N161" s="268" t="s">
        <v>47</v>
      </c>
      <c r="O161" s="265"/>
      <c r="P161" s="269">
        <f>O161*H161</f>
        <v>0</v>
      </c>
      <c r="Q161" s="269">
        <v>0</v>
      </c>
      <c r="R161" s="269">
        <f>Q161*H161</f>
        <v>0</v>
      </c>
      <c r="S161" s="269">
        <v>0</v>
      </c>
      <c r="T161" s="27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7" t="s">
        <v>735</v>
      </c>
      <c r="AT161" s="257" t="s">
        <v>178</v>
      </c>
      <c r="AU161" s="257" t="s">
        <v>90</v>
      </c>
      <c r="AY161" s="16" t="s">
        <v>175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90</v>
      </c>
      <c r="BK161" s="258">
        <f>ROUND(I161*H161,2)</f>
        <v>0</v>
      </c>
      <c r="BL161" s="16" t="s">
        <v>735</v>
      </c>
      <c r="BM161" s="257" t="s">
        <v>339</v>
      </c>
    </row>
    <row r="162" s="2" customFormat="1" ht="6.96" customHeight="1">
      <c r="A162" s="38"/>
      <c r="B162" s="66"/>
      <c r="C162" s="67"/>
      <c r="D162" s="67"/>
      <c r="E162" s="67"/>
      <c r="F162" s="67"/>
      <c r="G162" s="67"/>
      <c r="H162" s="67"/>
      <c r="I162" s="195"/>
      <c r="J162" s="67"/>
      <c r="K162" s="67"/>
      <c r="L162" s="44"/>
      <c r="M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</row>
  </sheetData>
  <sheetProtection sheet="1" autoFilter="0" formatColumns="0" formatRows="0" objects="1" scenarios="1" spinCount="100000" saltValue="SK9+A8rmnw0tGKmd7FHrfyGF6lALee7lcYubb96UmkWMqo/biktJE+ExjaxsfO2zF6jhdl9s9b0R6AM7fNb0yA==" hashValue="CghKsd3f98xWngV+7nqV4Y7eU+4t1h8AIjCO/u6S6zVuukhdJ8u1Wb7I1NrqOEu0UzInwcK84hnZ0HYxfyclIQ==" algorithmName="SHA-512" password="C43E"/>
  <autoFilter ref="C122:K161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92</v>
      </c>
    </row>
    <row r="4" s="1" customFormat="1" ht="24.96" customHeight="1">
      <c r="B4" s="19"/>
      <c r="D4" s="150" t="s">
        <v>143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23.25" customHeight="1">
      <c r="B7" s="19"/>
      <c r="E7" s="153" t="str">
        <f>'Rekapitulace stavby'!K6</f>
        <v>Zvýšení bezpečnosti dopravy III. – přechod Blažkova a Lipová – Na Bídě přejezd tramvají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144</v>
      </c>
      <c r="I8" s="146"/>
      <c r="L8" s="19"/>
    </row>
    <row r="9" s="2" customFormat="1" ht="16.5" customHeight="1">
      <c r="A9" s="38"/>
      <c r="B9" s="44"/>
      <c r="C9" s="38"/>
      <c r="D9" s="38"/>
      <c r="E9" s="153" t="s">
        <v>587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251</v>
      </c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24.75" customHeight="1">
      <c r="A11" s="38"/>
      <c r="B11" s="44"/>
      <c r="C11" s="38"/>
      <c r="D11" s="38"/>
      <c r="E11" s="155" t="s">
        <v>736</v>
      </c>
      <c r="F11" s="38"/>
      <c r="G11" s="38"/>
      <c r="H11" s="38"/>
      <c r="I11" s="154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4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19</v>
      </c>
      <c r="G13" s="38"/>
      <c r="H13" s="38"/>
      <c r="I13" s="156" t="s">
        <v>20</v>
      </c>
      <c r="J13" s="141" t="s">
        <v>21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22</v>
      </c>
      <c r="E14" s="38"/>
      <c r="F14" s="141" t="s">
        <v>23</v>
      </c>
      <c r="G14" s="38"/>
      <c r="H14" s="38"/>
      <c r="I14" s="156" t="s">
        <v>24</v>
      </c>
      <c r="J14" s="157" t="str">
        <f>'Rekapitulace stavby'!AN8</f>
        <v>11. 9. 2020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158" t="s">
        <v>26</v>
      </c>
      <c r="E15" s="38"/>
      <c r="F15" s="159" t="s">
        <v>27</v>
      </c>
      <c r="G15" s="38"/>
      <c r="H15" s="38"/>
      <c r="I15" s="160" t="s">
        <v>28</v>
      </c>
      <c r="J15" s="159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30</v>
      </c>
      <c r="E16" s="38"/>
      <c r="F16" s="38"/>
      <c r="G16" s="38"/>
      <c r="H16" s="38"/>
      <c r="I16" s="156" t="s">
        <v>31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32</v>
      </c>
      <c r="F17" s="38"/>
      <c r="G17" s="38"/>
      <c r="H17" s="38"/>
      <c r="I17" s="156" t="s">
        <v>33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4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34</v>
      </c>
      <c r="E19" s="38"/>
      <c r="F19" s="38"/>
      <c r="G19" s="38"/>
      <c r="H19" s="38"/>
      <c r="I19" s="156" t="s">
        <v>31</v>
      </c>
      <c r="J19" s="32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2" t="str">
        <f>'Rekapitulace stavby'!E14</f>
        <v>Vyplň údaj</v>
      </c>
      <c r="F20" s="141"/>
      <c r="G20" s="141"/>
      <c r="H20" s="141"/>
      <c r="I20" s="156" t="s">
        <v>33</v>
      </c>
      <c r="J20" s="32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4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36</v>
      </c>
      <c r="E22" s="38"/>
      <c r="F22" s="38"/>
      <c r="G22" s="38"/>
      <c r="H22" s="38"/>
      <c r="I22" s="156" t="s">
        <v>31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37</v>
      </c>
      <c r="F23" s="38"/>
      <c r="G23" s="38"/>
      <c r="H23" s="38"/>
      <c r="I23" s="156" t="s">
        <v>33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4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39</v>
      </c>
      <c r="E25" s="38"/>
      <c r="F25" s="38"/>
      <c r="G25" s="38"/>
      <c r="H25" s="38"/>
      <c r="I25" s="156" t="s">
        <v>31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6" t="s">
        <v>33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4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41</v>
      </c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61"/>
      <c r="B29" s="162"/>
      <c r="C29" s="161"/>
      <c r="D29" s="161"/>
      <c r="E29" s="163" t="s">
        <v>1</v>
      </c>
      <c r="F29" s="163"/>
      <c r="G29" s="163"/>
      <c r="H29" s="163"/>
      <c r="I29" s="164"/>
      <c r="J29" s="161"/>
      <c r="K29" s="161"/>
      <c r="L29" s="165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4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6"/>
      <c r="E31" s="166"/>
      <c r="F31" s="166"/>
      <c r="G31" s="166"/>
      <c r="H31" s="166"/>
      <c r="I31" s="167"/>
      <c r="J31" s="166"/>
      <c r="K31" s="166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8" t="s">
        <v>42</v>
      </c>
      <c r="E32" s="38"/>
      <c r="F32" s="38"/>
      <c r="G32" s="38"/>
      <c r="H32" s="38"/>
      <c r="I32" s="154"/>
      <c r="J32" s="169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6"/>
      <c r="E33" s="166"/>
      <c r="F33" s="166"/>
      <c r="G33" s="166"/>
      <c r="H33" s="166"/>
      <c r="I33" s="167"/>
      <c r="J33" s="166"/>
      <c r="K33" s="166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70" t="s">
        <v>44</v>
      </c>
      <c r="G34" s="38"/>
      <c r="H34" s="38"/>
      <c r="I34" s="171" t="s">
        <v>43</v>
      </c>
      <c r="J34" s="170" t="s">
        <v>45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2" t="s">
        <v>46</v>
      </c>
      <c r="E35" s="152" t="s">
        <v>47</v>
      </c>
      <c r="F35" s="173">
        <f>ROUND((SUM(BE128:BE185)),  2)</f>
        <v>0</v>
      </c>
      <c r="G35" s="38"/>
      <c r="H35" s="38"/>
      <c r="I35" s="174">
        <v>0.20999999999999999</v>
      </c>
      <c r="J35" s="173">
        <f>ROUND(((SUM(BE128:BE185))*I35),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48</v>
      </c>
      <c r="F36" s="173">
        <f>ROUND((SUM(BF128:BF185)),  2)</f>
        <v>0</v>
      </c>
      <c r="G36" s="38"/>
      <c r="H36" s="38"/>
      <c r="I36" s="174">
        <v>0.14999999999999999</v>
      </c>
      <c r="J36" s="173">
        <f>ROUND(((SUM(BF128:BF185))*I36),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49</v>
      </c>
      <c r="F37" s="173">
        <f>ROUND((SUM(BG128:BG185)),  2)</f>
        <v>0</v>
      </c>
      <c r="G37" s="38"/>
      <c r="H37" s="38"/>
      <c r="I37" s="174">
        <v>0.20999999999999999</v>
      </c>
      <c r="J37" s="17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50</v>
      </c>
      <c r="F38" s="173">
        <f>ROUND((SUM(BH128:BH185)),  2)</f>
        <v>0</v>
      </c>
      <c r="G38" s="38"/>
      <c r="H38" s="38"/>
      <c r="I38" s="174">
        <v>0.14999999999999999</v>
      </c>
      <c r="J38" s="17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51</v>
      </c>
      <c r="F39" s="173">
        <f>ROUND((SUM(BI128:BI185)),  2)</f>
        <v>0</v>
      </c>
      <c r="G39" s="38"/>
      <c r="H39" s="38"/>
      <c r="I39" s="174">
        <v>0</v>
      </c>
      <c r="J39" s="17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5"/>
      <c r="D41" s="176" t="s">
        <v>52</v>
      </c>
      <c r="E41" s="177"/>
      <c r="F41" s="177"/>
      <c r="G41" s="178" t="s">
        <v>53</v>
      </c>
      <c r="H41" s="179" t="s">
        <v>54</v>
      </c>
      <c r="I41" s="180"/>
      <c r="J41" s="181">
        <f>SUM(J32:J39)</f>
        <v>0</v>
      </c>
      <c r="K41" s="18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4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2" customFormat="1" ht="14.4" customHeight="1">
      <c r="B49" s="63"/>
      <c r="D49" s="183" t="s">
        <v>55</v>
      </c>
      <c r="E49" s="184"/>
      <c r="F49" s="184"/>
      <c r="G49" s="183" t="s">
        <v>56</v>
      </c>
      <c r="H49" s="184"/>
      <c r="I49" s="185"/>
      <c r="J49" s="184"/>
      <c r="K49" s="184"/>
      <c r="L49" s="6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2" customFormat="1">
      <c r="A60" s="38"/>
      <c r="B60" s="44"/>
      <c r="C60" s="38"/>
      <c r="D60" s="186" t="s">
        <v>57</v>
      </c>
      <c r="E60" s="187"/>
      <c r="F60" s="188" t="s">
        <v>58</v>
      </c>
      <c r="G60" s="186" t="s">
        <v>57</v>
      </c>
      <c r="H60" s="187"/>
      <c r="I60" s="189"/>
      <c r="J60" s="190" t="s">
        <v>58</v>
      </c>
      <c r="K60" s="187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19"/>
      <c r="L61" s="19"/>
    </row>
    <row r="62">
      <c r="B62" s="19"/>
      <c r="L62" s="19"/>
    </row>
    <row r="63">
      <c r="B63" s="19"/>
      <c r="L63" s="19"/>
    </row>
    <row r="64" s="2" customFormat="1">
      <c r="A64" s="38"/>
      <c r="B64" s="44"/>
      <c r="C64" s="38"/>
      <c r="D64" s="183" t="s">
        <v>59</v>
      </c>
      <c r="E64" s="191"/>
      <c r="F64" s="191"/>
      <c r="G64" s="183" t="s">
        <v>60</v>
      </c>
      <c r="H64" s="191"/>
      <c r="I64" s="192"/>
      <c r="J64" s="191"/>
      <c r="K64" s="191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2" customFormat="1">
      <c r="A75" s="38"/>
      <c r="B75" s="44"/>
      <c r="C75" s="38"/>
      <c r="D75" s="186" t="s">
        <v>57</v>
      </c>
      <c r="E75" s="187"/>
      <c r="F75" s="188" t="s">
        <v>58</v>
      </c>
      <c r="G75" s="186" t="s">
        <v>57</v>
      </c>
      <c r="H75" s="187"/>
      <c r="I75" s="189"/>
      <c r="J75" s="190" t="s">
        <v>58</v>
      </c>
      <c r="K75" s="187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3"/>
      <c r="C76" s="194"/>
      <c r="D76" s="194"/>
      <c r="E76" s="194"/>
      <c r="F76" s="194"/>
      <c r="G76" s="194"/>
      <c r="H76" s="194"/>
      <c r="I76" s="195"/>
      <c r="J76" s="194"/>
      <c r="K76" s="19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hidden="1" s="2" customFormat="1" ht="6.96" customHeight="1">
      <c r="A80" s="38"/>
      <c r="B80" s="196"/>
      <c r="C80" s="197"/>
      <c r="D80" s="197"/>
      <c r="E80" s="197"/>
      <c r="F80" s="197"/>
      <c r="G80" s="197"/>
      <c r="H80" s="197"/>
      <c r="I80" s="198"/>
      <c r="J80" s="197"/>
      <c r="K80" s="197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hidden="1" s="2" customFormat="1" ht="24.96" customHeight="1">
      <c r="A81" s="38"/>
      <c r="B81" s="39"/>
      <c r="C81" s="22" t="s">
        <v>147</v>
      </c>
      <c r="D81" s="40"/>
      <c r="E81" s="40"/>
      <c r="F81" s="40"/>
      <c r="G81" s="40"/>
      <c r="H81" s="40"/>
      <c r="I81" s="154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12" customHeight="1">
      <c r="A83" s="38"/>
      <c r="B83" s="39"/>
      <c r="C83" s="31" t="s">
        <v>16</v>
      </c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23.25" customHeight="1">
      <c r="A84" s="38"/>
      <c r="B84" s="39"/>
      <c r="C84" s="40"/>
      <c r="D84" s="40"/>
      <c r="E84" s="199" t="str">
        <f>E7</f>
        <v>Zvýšení bezpečnosti dopravy III. – přechod Blažkova a Lipová – Na Bídě přejezd tramvají</v>
      </c>
      <c r="F84" s="31"/>
      <c r="G84" s="31"/>
      <c r="H84" s="31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1" customFormat="1" ht="12" customHeight="1">
      <c r="B85" s="20"/>
      <c r="C85" s="31" t="s">
        <v>144</v>
      </c>
      <c r="D85" s="21"/>
      <c r="E85" s="21"/>
      <c r="F85" s="21"/>
      <c r="G85" s="21"/>
      <c r="H85" s="21"/>
      <c r="I85" s="146"/>
      <c r="J85" s="21"/>
      <c r="K85" s="21"/>
      <c r="L85" s="19"/>
    </row>
    <row r="86" hidden="1" s="2" customFormat="1" ht="16.5" customHeight="1">
      <c r="A86" s="38"/>
      <c r="B86" s="39"/>
      <c r="C86" s="40"/>
      <c r="D86" s="40"/>
      <c r="E86" s="199" t="s">
        <v>587</v>
      </c>
      <c r="F86" s="40"/>
      <c r="G86" s="40"/>
      <c r="H86" s="40"/>
      <c r="I86" s="15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1" t="s">
        <v>251</v>
      </c>
      <c r="D87" s="40"/>
      <c r="E87" s="40"/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24.75" customHeight="1">
      <c r="A88" s="38"/>
      <c r="B88" s="39"/>
      <c r="C88" s="40"/>
      <c r="D88" s="40"/>
      <c r="E88" s="76" t="str">
        <f>E11</f>
        <v>SO 401.1.4 - Stavebně montážní práce - SSZ LB.20 přechod Blažkova</v>
      </c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4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12" customHeight="1">
      <c r="A90" s="38"/>
      <c r="B90" s="39"/>
      <c r="C90" s="31" t="s">
        <v>22</v>
      </c>
      <c r="D90" s="40"/>
      <c r="E90" s="40"/>
      <c r="F90" s="26" t="str">
        <f>F14</f>
        <v>Liberec</v>
      </c>
      <c r="G90" s="40"/>
      <c r="H90" s="40"/>
      <c r="I90" s="156" t="s">
        <v>24</v>
      </c>
      <c r="J90" s="79" t="str">
        <f>IF(J14="","",J14)</f>
        <v>11. 9. 2020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4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5.65" customHeight="1">
      <c r="A92" s="38"/>
      <c r="B92" s="39"/>
      <c r="C92" s="31" t="s">
        <v>30</v>
      </c>
      <c r="D92" s="40"/>
      <c r="E92" s="40"/>
      <c r="F92" s="26" t="str">
        <f>E17</f>
        <v>Statutární město Liberec</v>
      </c>
      <c r="G92" s="40"/>
      <c r="H92" s="40"/>
      <c r="I92" s="156" t="s">
        <v>36</v>
      </c>
      <c r="J92" s="36" t="str">
        <f>E23</f>
        <v>Swarco Traffic CZ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1" t="s">
        <v>34</v>
      </c>
      <c r="D93" s="40"/>
      <c r="E93" s="40"/>
      <c r="F93" s="26" t="str">
        <f>IF(E20="","",E20)</f>
        <v>Vyplň údaj</v>
      </c>
      <c r="G93" s="40"/>
      <c r="H93" s="40"/>
      <c r="I93" s="156" t="s">
        <v>39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4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29.28" customHeight="1">
      <c r="A95" s="38"/>
      <c r="B95" s="39"/>
      <c r="C95" s="200" t="s">
        <v>148</v>
      </c>
      <c r="D95" s="201"/>
      <c r="E95" s="201"/>
      <c r="F95" s="201"/>
      <c r="G95" s="201"/>
      <c r="H95" s="201"/>
      <c r="I95" s="202"/>
      <c r="J95" s="203" t="s">
        <v>149</v>
      </c>
      <c r="K95" s="201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4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22.8" customHeight="1">
      <c r="A97" s="38"/>
      <c r="B97" s="39"/>
      <c r="C97" s="204" t="s">
        <v>150</v>
      </c>
      <c r="D97" s="40"/>
      <c r="E97" s="40"/>
      <c r="F97" s="40"/>
      <c r="G97" s="40"/>
      <c r="H97" s="40"/>
      <c r="I97" s="154"/>
      <c r="J97" s="110">
        <f>J128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6" t="s">
        <v>151</v>
      </c>
    </row>
    <row r="98" hidden="1" s="9" customFormat="1" ht="24.96" customHeight="1">
      <c r="A98" s="9"/>
      <c r="B98" s="205"/>
      <c r="C98" s="206"/>
      <c r="D98" s="207" t="s">
        <v>737</v>
      </c>
      <c r="E98" s="208"/>
      <c r="F98" s="208"/>
      <c r="G98" s="208"/>
      <c r="H98" s="208"/>
      <c r="I98" s="209"/>
      <c r="J98" s="210">
        <f>J129</f>
        <v>0</v>
      </c>
      <c r="K98" s="206"/>
      <c r="L98" s="21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10" customFormat="1" ht="19.92" customHeight="1">
      <c r="A99" s="10"/>
      <c r="B99" s="212"/>
      <c r="C99" s="133"/>
      <c r="D99" s="213" t="s">
        <v>738</v>
      </c>
      <c r="E99" s="214"/>
      <c r="F99" s="214"/>
      <c r="G99" s="214"/>
      <c r="H99" s="214"/>
      <c r="I99" s="215"/>
      <c r="J99" s="216">
        <f>J130</f>
        <v>0</v>
      </c>
      <c r="K99" s="133"/>
      <c r="L99" s="21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205"/>
      <c r="C100" s="206"/>
      <c r="D100" s="207" t="s">
        <v>739</v>
      </c>
      <c r="E100" s="208"/>
      <c r="F100" s="208"/>
      <c r="G100" s="208"/>
      <c r="H100" s="208"/>
      <c r="I100" s="209"/>
      <c r="J100" s="210">
        <f>J133</f>
        <v>0</v>
      </c>
      <c r="K100" s="206"/>
      <c r="L100" s="21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212"/>
      <c r="C101" s="133"/>
      <c r="D101" s="213" t="s">
        <v>740</v>
      </c>
      <c r="E101" s="214"/>
      <c r="F101" s="214"/>
      <c r="G101" s="214"/>
      <c r="H101" s="214"/>
      <c r="I101" s="215"/>
      <c r="J101" s="216">
        <f>J134</f>
        <v>0</v>
      </c>
      <c r="K101" s="133"/>
      <c r="L101" s="21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205"/>
      <c r="C102" s="206"/>
      <c r="D102" s="207" t="s">
        <v>589</v>
      </c>
      <c r="E102" s="208"/>
      <c r="F102" s="208"/>
      <c r="G102" s="208"/>
      <c r="H102" s="208"/>
      <c r="I102" s="209"/>
      <c r="J102" s="210">
        <f>J136</f>
        <v>0</v>
      </c>
      <c r="K102" s="206"/>
      <c r="L102" s="21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212"/>
      <c r="C103" s="133"/>
      <c r="D103" s="213" t="s">
        <v>590</v>
      </c>
      <c r="E103" s="214"/>
      <c r="F103" s="214"/>
      <c r="G103" s="214"/>
      <c r="H103" s="214"/>
      <c r="I103" s="215"/>
      <c r="J103" s="216">
        <f>J137</f>
        <v>0</v>
      </c>
      <c r="K103" s="133"/>
      <c r="L103" s="21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12"/>
      <c r="C104" s="133"/>
      <c r="D104" s="213" t="s">
        <v>741</v>
      </c>
      <c r="E104" s="214"/>
      <c r="F104" s="214"/>
      <c r="G104" s="214"/>
      <c r="H104" s="214"/>
      <c r="I104" s="215"/>
      <c r="J104" s="216">
        <f>J142</f>
        <v>0</v>
      </c>
      <c r="K104" s="133"/>
      <c r="L104" s="21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12"/>
      <c r="C105" s="133"/>
      <c r="D105" s="213" t="s">
        <v>742</v>
      </c>
      <c r="E105" s="214"/>
      <c r="F105" s="214"/>
      <c r="G105" s="214"/>
      <c r="H105" s="214"/>
      <c r="I105" s="215"/>
      <c r="J105" s="216">
        <f>J153</f>
        <v>0</v>
      </c>
      <c r="K105" s="133"/>
      <c r="L105" s="21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9" customFormat="1" ht="24.96" customHeight="1">
      <c r="A106" s="9"/>
      <c r="B106" s="205"/>
      <c r="C106" s="206"/>
      <c r="D106" s="207" t="s">
        <v>743</v>
      </c>
      <c r="E106" s="208"/>
      <c r="F106" s="208"/>
      <c r="G106" s="208"/>
      <c r="H106" s="208"/>
      <c r="I106" s="209"/>
      <c r="J106" s="210">
        <f>J184</f>
        <v>0</v>
      </c>
      <c r="K106" s="206"/>
      <c r="L106" s="21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5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hidden="1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95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hidden="1"/>
    <row r="110" hidden="1"/>
    <row r="111" hidden="1"/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98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2" t="s">
        <v>159</v>
      </c>
      <c r="D113" s="40"/>
      <c r="E113" s="40"/>
      <c r="F113" s="40"/>
      <c r="G113" s="40"/>
      <c r="H113" s="40"/>
      <c r="I113" s="15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1" t="s">
        <v>16</v>
      </c>
      <c r="D115" s="40"/>
      <c r="E115" s="40"/>
      <c r="F115" s="40"/>
      <c r="G115" s="40"/>
      <c r="H115" s="40"/>
      <c r="I115" s="15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3.25" customHeight="1">
      <c r="A116" s="38"/>
      <c r="B116" s="39"/>
      <c r="C116" s="40"/>
      <c r="D116" s="40"/>
      <c r="E116" s="199" t="str">
        <f>E7</f>
        <v>Zvýšení bezpečnosti dopravy III. – přechod Blažkova a Lipová – Na Bídě přejezd tramvají</v>
      </c>
      <c r="F116" s="31"/>
      <c r="G116" s="31"/>
      <c r="H116" s="31"/>
      <c r="I116" s="15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0"/>
      <c r="C117" s="31" t="s">
        <v>144</v>
      </c>
      <c r="D117" s="21"/>
      <c r="E117" s="21"/>
      <c r="F117" s="21"/>
      <c r="G117" s="21"/>
      <c r="H117" s="21"/>
      <c r="I117" s="146"/>
      <c r="J117" s="21"/>
      <c r="K117" s="21"/>
      <c r="L117" s="19"/>
    </row>
    <row r="118" s="2" customFormat="1" ht="16.5" customHeight="1">
      <c r="A118" s="38"/>
      <c r="B118" s="39"/>
      <c r="C118" s="40"/>
      <c r="D118" s="40"/>
      <c r="E118" s="199" t="s">
        <v>587</v>
      </c>
      <c r="F118" s="40"/>
      <c r="G118" s="40"/>
      <c r="H118" s="40"/>
      <c r="I118" s="15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1" t="s">
        <v>251</v>
      </c>
      <c r="D119" s="40"/>
      <c r="E119" s="40"/>
      <c r="F119" s="40"/>
      <c r="G119" s="40"/>
      <c r="H119" s="40"/>
      <c r="I119" s="15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75" customHeight="1">
      <c r="A120" s="38"/>
      <c r="B120" s="39"/>
      <c r="C120" s="40"/>
      <c r="D120" s="40"/>
      <c r="E120" s="76" t="str">
        <f>E11</f>
        <v>SO 401.1.4 - Stavebně montážní práce - SSZ LB.20 přechod Blažkova</v>
      </c>
      <c r="F120" s="40"/>
      <c r="G120" s="40"/>
      <c r="H120" s="40"/>
      <c r="I120" s="15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1" t="s">
        <v>22</v>
      </c>
      <c r="D122" s="40"/>
      <c r="E122" s="40"/>
      <c r="F122" s="26" t="str">
        <f>F14</f>
        <v>Liberec</v>
      </c>
      <c r="G122" s="40"/>
      <c r="H122" s="40"/>
      <c r="I122" s="156" t="s">
        <v>24</v>
      </c>
      <c r="J122" s="79" t="str">
        <f>IF(J14="","",J14)</f>
        <v>11. 9. 2020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4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1" t="s">
        <v>30</v>
      </c>
      <c r="D124" s="40"/>
      <c r="E124" s="40"/>
      <c r="F124" s="26" t="str">
        <f>E17</f>
        <v>Statutární město Liberec</v>
      </c>
      <c r="G124" s="40"/>
      <c r="H124" s="40"/>
      <c r="I124" s="156" t="s">
        <v>36</v>
      </c>
      <c r="J124" s="36" t="str">
        <f>E23</f>
        <v>Swarco Traffic CZ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1" t="s">
        <v>34</v>
      </c>
      <c r="D125" s="40"/>
      <c r="E125" s="40"/>
      <c r="F125" s="26" t="str">
        <f>IF(E20="","",E20)</f>
        <v>Vyplň údaj</v>
      </c>
      <c r="G125" s="40"/>
      <c r="H125" s="40"/>
      <c r="I125" s="156" t="s">
        <v>39</v>
      </c>
      <c r="J125" s="36" t="str">
        <f>E26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4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18"/>
      <c r="B127" s="219"/>
      <c r="C127" s="220" t="s">
        <v>160</v>
      </c>
      <c r="D127" s="221" t="s">
        <v>67</v>
      </c>
      <c r="E127" s="221" t="s">
        <v>63</v>
      </c>
      <c r="F127" s="221" t="s">
        <v>64</v>
      </c>
      <c r="G127" s="221" t="s">
        <v>161</v>
      </c>
      <c r="H127" s="221" t="s">
        <v>162</v>
      </c>
      <c r="I127" s="222" t="s">
        <v>163</v>
      </c>
      <c r="J127" s="221" t="s">
        <v>149</v>
      </c>
      <c r="K127" s="223" t="s">
        <v>164</v>
      </c>
      <c r="L127" s="224"/>
      <c r="M127" s="100" t="s">
        <v>1</v>
      </c>
      <c r="N127" s="101" t="s">
        <v>46</v>
      </c>
      <c r="O127" s="101" t="s">
        <v>165</v>
      </c>
      <c r="P127" s="101" t="s">
        <v>166</v>
      </c>
      <c r="Q127" s="101" t="s">
        <v>167</v>
      </c>
      <c r="R127" s="101" t="s">
        <v>168</v>
      </c>
      <c r="S127" s="101" t="s">
        <v>169</v>
      </c>
      <c r="T127" s="102" t="s">
        <v>170</v>
      </c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</row>
    <row r="128" s="2" customFormat="1" ht="22.8" customHeight="1">
      <c r="A128" s="38"/>
      <c r="B128" s="39"/>
      <c r="C128" s="107" t="s">
        <v>171</v>
      </c>
      <c r="D128" s="40"/>
      <c r="E128" s="40"/>
      <c r="F128" s="40"/>
      <c r="G128" s="40"/>
      <c r="H128" s="40"/>
      <c r="I128" s="154"/>
      <c r="J128" s="225">
        <f>BK128</f>
        <v>0</v>
      </c>
      <c r="K128" s="40"/>
      <c r="L128" s="44"/>
      <c r="M128" s="103"/>
      <c r="N128" s="226"/>
      <c r="O128" s="104"/>
      <c r="P128" s="227">
        <f>P129+P133+P136+P184</f>
        <v>0</v>
      </c>
      <c r="Q128" s="104"/>
      <c r="R128" s="227">
        <f>R129+R133+R136+R184</f>
        <v>0</v>
      </c>
      <c r="S128" s="104"/>
      <c r="T128" s="228">
        <f>T129+T133+T136+T184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6" t="s">
        <v>81</v>
      </c>
      <c r="AU128" s="16" t="s">
        <v>151</v>
      </c>
      <c r="BK128" s="229">
        <f>BK129+BK133+BK136+BK184</f>
        <v>0</v>
      </c>
    </row>
    <row r="129" s="12" customFormat="1" ht="25.92" customHeight="1">
      <c r="A129" s="12"/>
      <c r="B129" s="230"/>
      <c r="C129" s="231"/>
      <c r="D129" s="232" t="s">
        <v>81</v>
      </c>
      <c r="E129" s="233" t="s">
        <v>744</v>
      </c>
      <c r="F129" s="233" t="s">
        <v>745</v>
      </c>
      <c r="G129" s="231"/>
      <c r="H129" s="231"/>
      <c r="I129" s="234"/>
      <c r="J129" s="235">
        <f>BK129</f>
        <v>0</v>
      </c>
      <c r="K129" s="231"/>
      <c r="L129" s="236"/>
      <c r="M129" s="237"/>
      <c r="N129" s="238"/>
      <c r="O129" s="238"/>
      <c r="P129" s="239">
        <f>P130</f>
        <v>0</v>
      </c>
      <c r="Q129" s="238"/>
      <c r="R129" s="239">
        <f>R130</f>
        <v>0</v>
      </c>
      <c r="S129" s="238"/>
      <c r="T129" s="240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1" t="s">
        <v>90</v>
      </c>
      <c r="AT129" s="242" t="s">
        <v>81</v>
      </c>
      <c r="AU129" s="242" t="s">
        <v>82</v>
      </c>
      <c r="AY129" s="241" t="s">
        <v>175</v>
      </c>
      <c r="BK129" s="243">
        <f>BK130</f>
        <v>0</v>
      </c>
    </row>
    <row r="130" s="12" customFormat="1" ht="22.8" customHeight="1">
      <c r="A130" s="12"/>
      <c r="B130" s="230"/>
      <c r="C130" s="231"/>
      <c r="D130" s="232" t="s">
        <v>81</v>
      </c>
      <c r="E130" s="244" t="s">
        <v>90</v>
      </c>
      <c r="F130" s="244" t="s">
        <v>257</v>
      </c>
      <c r="G130" s="231"/>
      <c r="H130" s="231"/>
      <c r="I130" s="234"/>
      <c r="J130" s="245">
        <f>BK130</f>
        <v>0</v>
      </c>
      <c r="K130" s="231"/>
      <c r="L130" s="236"/>
      <c r="M130" s="237"/>
      <c r="N130" s="238"/>
      <c r="O130" s="238"/>
      <c r="P130" s="239">
        <f>SUM(P131:P132)</f>
        <v>0</v>
      </c>
      <c r="Q130" s="238"/>
      <c r="R130" s="239">
        <f>SUM(R131:R132)</f>
        <v>0</v>
      </c>
      <c r="S130" s="238"/>
      <c r="T130" s="240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1" t="s">
        <v>90</v>
      </c>
      <c r="AT130" s="242" t="s">
        <v>81</v>
      </c>
      <c r="AU130" s="242" t="s">
        <v>90</v>
      </c>
      <c r="AY130" s="241" t="s">
        <v>175</v>
      </c>
      <c r="BK130" s="243">
        <f>SUM(BK131:BK132)</f>
        <v>0</v>
      </c>
    </row>
    <row r="131" s="2" customFormat="1" ht="21.75" customHeight="1">
      <c r="A131" s="38"/>
      <c r="B131" s="39"/>
      <c r="C131" s="246" t="s">
        <v>90</v>
      </c>
      <c r="D131" s="246" t="s">
        <v>178</v>
      </c>
      <c r="E131" s="247" t="s">
        <v>746</v>
      </c>
      <c r="F131" s="248" t="s">
        <v>747</v>
      </c>
      <c r="G131" s="249" t="s">
        <v>597</v>
      </c>
      <c r="H131" s="250">
        <v>27</v>
      </c>
      <c r="I131" s="251"/>
      <c r="J131" s="252">
        <f>ROUND(I131*H131,2)</f>
        <v>0</v>
      </c>
      <c r="K131" s="248" t="s">
        <v>182</v>
      </c>
      <c r="L131" s="44"/>
      <c r="M131" s="253" t="s">
        <v>1</v>
      </c>
      <c r="N131" s="254" t="s">
        <v>47</v>
      </c>
      <c r="O131" s="91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7" t="s">
        <v>183</v>
      </c>
      <c r="AT131" s="257" t="s">
        <v>178</v>
      </c>
      <c r="AU131" s="257" t="s">
        <v>92</v>
      </c>
      <c r="AY131" s="16" t="s">
        <v>175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6" t="s">
        <v>90</v>
      </c>
      <c r="BK131" s="258">
        <f>ROUND(I131*H131,2)</f>
        <v>0</v>
      </c>
      <c r="BL131" s="16" t="s">
        <v>183</v>
      </c>
      <c r="BM131" s="257" t="s">
        <v>92</v>
      </c>
    </row>
    <row r="132" s="2" customFormat="1">
      <c r="A132" s="38"/>
      <c r="B132" s="39"/>
      <c r="C132" s="40"/>
      <c r="D132" s="259" t="s">
        <v>236</v>
      </c>
      <c r="E132" s="40"/>
      <c r="F132" s="260" t="s">
        <v>748</v>
      </c>
      <c r="G132" s="40"/>
      <c r="H132" s="40"/>
      <c r="I132" s="154"/>
      <c r="J132" s="40"/>
      <c r="K132" s="40"/>
      <c r="L132" s="44"/>
      <c r="M132" s="261"/>
      <c r="N132" s="262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6" t="s">
        <v>236</v>
      </c>
      <c r="AU132" s="16" t="s">
        <v>92</v>
      </c>
    </row>
    <row r="133" s="12" customFormat="1" ht="25.92" customHeight="1">
      <c r="A133" s="12"/>
      <c r="B133" s="230"/>
      <c r="C133" s="231"/>
      <c r="D133" s="232" t="s">
        <v>81</v>
      </c>
      <c r="E133" s="233" t="s">
        <v>749</v>
      </c>
      <c r="F133" s="233" t="s">
        <v>750</v>
      </c>
      <c r="G133" s="231"/>
      <c r="H133" s="231"/>
      <c r="I133" s="234"/>
      <c r="J133" s="235">
        <f>BK133</f>
        <v>0</v>
      </c>
      <c r="K133" s="231"/>
      <c r="L133" s="236"/>
      <c r="M133" s="237"/>
      <c r="N133" s="238"/>
      <c r="O133" s="238"/>
      <c r="P133" s="239">
        <f>P134</f>
        <v>0</v>
      </c>
      <c r="Q133" s="238"/>
      <c r="R133" s="239">
        <f>R134</f>
        <v>0</v>
      </c>
      <c r="S133" s="238"/>
      <c r="T133" s="240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1" t="s">
        <v>92</v>
      </c>
      <c r="AT133" s="242" t="s">
        <v>81</v>
      </c>
      <c r="AU133" s="242" t="s">
        <v>82</v>
      </c>
      <c r="AY133" s="241" t="s">
        <v>175</v>
      </c>
      <c r="BK133" s="243">
        <f>BK134</f>
        <v>0</v>
      </c>
    </row>
    <row r="134" s="12" customFormat="1" ht="22.8" customHeight="1">
      <c r="A134" s="12"/>
      <c r="B134" s="230"/>
      <c r="C134" s="231"/>
      <c r="D134" s="232" t="s">
        <v>81</v>
      </c>
      <c r="E134" s="244" t="s">
        <v>751</v>
      </c>
      <c r="F134" s="244" t="s">
        <v>752</v>
      </c>
      <c r="G134" s="231"/>
      <c r="H134" s="231"/>
      <c r="I134" s="234"/>
      <c r="J134" s="245">
        <f>BK134</f>
        <v>0</v>
      </c>
      <c r="K134" s="231"/>
      <c r="L134" s="236"/>
      <c r="M134" s="237"/>
      <c r="N134" s="238"/>
      <c r="O134" s="238"/>
      <c r="P134" s="239">
        <f>P135</f>
        <v>0</v>
      </c>
      <c r="Q134" s="238"/>
      <c r="R134" s="239">
        <f>R135</f>
        <v>0</v>
      </c>
      <c r="S134" s="238"/>
      <c r="T134" s="240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1" t="s">
        <v>92</v>
      </c>
      <c r="AT134" s="242" t="s">
        <v>81</v>
      </c>
      <c r="AU134" s="242" t="s">
        <v>90</v>
      </c>
      <c r="AY134" s="241" t="s">
        <v>175</v>
      </c>
      <c r="BK134" s="243">
        <f>BK135</f>
        <v>0</v>
      </c>
    </row>
    <row r="135" s="2" customFormat="1" ht="21.75" customHeight="1">
      <c r="A135" s="38"/>
      <c r="B135" s="39"/>
      <c r="C135" s="246" t="s">
        <v>92</v>
      </c>
      <c r="D135" s="246" t="s">
        <v>178</v>
      </c>
      <c r="E135" s="247" t="s">
        <v>753</v>
      </c>
      <c r="F135" s="248" t="s">
        <v>754</v>
      </c>
      <c r="G135" s="249" t="s">
        <v>597</v>
      </c>
      <c r="H135" s="250">
        <v>166.09999999999999</v>
      </c>
      <c r="I135" s="251"/>
      <c r="J135" s="252">
        <f>ROUND(I135*H135,2)</f>
        <v>0</v>
      </c>
      <c r="K135" s="248" t="s">
        <v>198</v>
      </c>
      <c r="L135" s="44"/>
      <c r="M135" s="253" t="s">
        <v>1</v>
      </c>
      <c r="N135" s="254" t="s">
        <v>47</v>
      </c>
      <c r="O135" s="91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7" t="s">
        <v>213</v>
      </c>
      <c r="AT135" s="257" t="s">
        <v>178</v>
      </c>
      <c r="AU135" s="257" t="s">
        <v>92</v>
      </c>
      <c r="AY135" s="16" t="s">
        <v>175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90</v>
      </c>
      <c r="BK135" s="258">
        <f>ROUND(I135*H135,2)</f>
        <v>0</v>
      </c>
      <c r="BL135" s="16" t="s">
        <v>213</v>
      </c>
      <c r="BM135" s="257" t="s">
        <v>183</v>
      </c>
    </row>
    <row r="136" s="12" customFormat="1" ht="25.92" customHeight="1">
      <c r="A136" s="12"/>
      <c r="B136" s="230"/>
      <c r="C136" s="231"/>
      <c r="D136" s="232" t="s">
        <v>81</v>
      </c>
      <c r="E136" s="233" t="s">
        <v>268</v>
      </c>
      <c r="F136" s="233" t="s">
        <v>592</v>
      </c>
      <c r="G136" s="231"/>
      <c r="H136" s="231"/>
      <c r="I136" s="234"/>
      <c r="J136" s="235">
        <f>BK136</f>
        <v>0</v>
      </c>
      <c r="K136" s="231"/>
      <c r="L136" s="236"/>
      <c r="M136" s="237"/>
      <c r="N136" s="238"/>
      <c r="O136" s="238"/>
      <c r="P136" s="239">
        <f>P137+P142+P153</f>
        <v>0</v>
      </c>
      <c r="Q136" s="238"/>
      <c r="R136" s="239">
        <f>R137+R142+R153</f>
        <v>0</v>
      </c>
      <c r="S136" s="238"/>
      <c r="T136" s="240">
        <f>T137+T142+T153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41" t="s">
        <v>186</v>
      </c>
      <c r="AT136" s="242" t="s">
        <v>81</v>
      </c>
      <c r="AU136" s="242" t="s">
        <v>82</v>
      </c>
      <c r="AY136" s="241" t="s">
        <v>175</v>
      </c>
      <c r="BK136" s="243">
        <f>BK137+BK142+BK153</f>
        <v>0</v>
      </c>
    </row>
    <row r="137" s="12" customFormat="1" ht="22.8" customHeight="1">
      <c r="A137" s="12"/>
      <c r="B137" s="230"/>
      <c r="C137" s="231"/>
      <c r="D137" s="232" t="s">
        <v>81</v>
      </c>
      <c r="E137" s="244" t="s">
        <v>593</v>
      </c>
      <c r="F137" s="244" t="s">
        <v>594</v>
      </c>
      <c r="G137" s="231"/>
      <c r="H137" s="231"/>
      <c r="I137" s="234"/>
      <c r="J137" s="245">
        <f>BK137</f>
        <v>0</v>
      </c>
      <c r="K137" s="231"/>
      <c r="L137" s="236"/>
      <c r="M137" s="237"/>
      <c r="N137" s="238"/>
      <c r="O137" s="238"/>
      <c r="P137" s="239">
        <f>SUM(P138:P141)</f>
        <v>0</v>
      </c>
      <c r="Q137" s="238"/>
      <c r="R137" s="239">
        <f>SUM(R138:R141)</f>
        <v>0</v>
      </c>
      <c r="S137" s="238"/>
      <c r="T137" s="240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1" t="s">
        <v>186</v>
      </c>
      <c r="AT137" s="242" t="s">
        <v>81</v>
      </c>
      <c r="AU137" s="242" t="s">
        <v>90</v>
      </c>
      <c r="AY137" s="241" t="s">
        <v>175</v>
      </c>
      <c r="BK137" s="243">
        <f>SUM(BK138:BK141)</f>
        <v>0</v>
      </c>
    </row>
    <row r="138" s="2" customFormat="1" ht="21.75" customHeight="1">
      <c r="A138" s="38"/>
      <c r="B138" s="39"/>
      <c r="C138" s="246" t="s">
        <v>186</v>
      </c>
      <c r="D138" s="246" t="s">
        <v>178</v>
      </c>
      <c r="E138" s="247" t="s">
        <v>755</v>
      </c>
      <c r="F138" s="248" t="s">
        <v>756</v>
      </c>
      <c r="G138" s="249" t="s">
        <v>597</v>
      </c>
      <c r="H138" s="250">
        <v>27</v>
      </c>
      <c r="I138" s="251"/>
      <c r="J138" s="252">
        <f>ROUND(I138*H138,2)</f>
        <v>0</v>
      </c>
      <c r="K138" s="248" t="s">
        <v>182</v>
      </c>
      <c r="L138" s="44"/>
      <c r="M138" s="253" t="s">
        <v>1</v>
      </c>
      <c r="N138" s="254" t="s">
        <v>47</v>
      </c>
      <c r="O138" s="91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7" t="s">
        <v>599</v>
      </c>
      <c r="AT138" s="257" t="s">
        <v>178</v>
      </c>
      <c r="AU138" s="257" t="s">
        <v>92</v>
      </c>
      <c r="AY138" s="16" t="s">
        <v>175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90</v>
      </c>
      <c r="BK138" s="258">
        <f>ROUND(I138*H138,2)</f>
        <v>0</v>
      </c>
      <c r="BL138" s="16" t="s">
        <v>599</v>
      </c>
      <c r="BM138" s="257" t="s">
        <v>189</v>
      </c>
    </row>
    <row r="139" s="2" customFormat="1" ht="16.5" customHeight="1">
      <c r="A139" s="38"/>
      <c r="B139" s="39"/>
      <c r="C139" s="246" t="s">
        <v>183</v>
      </c>
      <c r="D139" s="246" t="s">
        <v>178</v>
      </c>
      <c r="E139" s="247" t="s">
        <v>757</v>
      </c>
      <c r="F139" s="248" t="s">
        <v>758</v>
      </c>
      <c r="G139" s="249" t="s">
        <v>597</v>
      </c>
      <c r="H139" s="250">
        <v>327</v>
      </c>
      <c r="I139" s="251"/>
      <c r="J139" s="252">
        <f>ROUND(I139*H139,2)</f>
        <v>0</v>
      </c>
      <c r="K139" s="248" t="s">
        <v>182</v>
      </c>
      <c r="L139" s="44"/>
      <c r="M139" s="253" t="s">
        <v>1</v>
      </c>
      <c r="N139" s="254" t="s">
        <v>47</v>
      </c>
      <c r="O139" s="91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7" t="s">
        <v>599</v>
      </c>
      <c r="AT139" s="257" t="s">
        <v>178</v>
      </c>
      <c r="AU139" s="257" t="s">
        <v>92</v>
      </c>
      <c r="AY139" s="16" t="s">
        <v>175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90</v>
      </c>
      <c r="BK139" s="258">
        <f>ROUND(I139*H139,2)</f>
        <v>0</v>
      </c>
      <c r="BL139" s="16" t="s">
        <v>599</v>
      </c>
      <c r="BM139" s="257" t="s">
        <v>192</v>
      </c>
    </row>
    <row r="140" s="13" customFormat="1">
      <c r="A140" s="13"/>
      <c r="B140" s="272"/>
      <c r="C140" s="273"/>
      <c r="D140" s="259" t="s">
        <v>396</v>
      </c>
      <c r="E140" s="274" t="s">
        <v>1</v>
      </c>
      <c r="F140" s="275" t="s">
        <v>759</v>
      </c>
      <c r="G140" s="273"/>
      <c r="H140" s="276">
        <v>327</v>
      </c>
      <c r="I140" s="277"/>
      <c r="J140" s="273"/>
      <c r="K140" s="273"/>
      <c r="L140" s="278"/>
      <c r="M140" s="279"/>
      <c r="N140" s="280"/>
      <c r="O140" s="280"/>
      <c r="P140" s="280"/>
      <c r="Q140" s="280"/>
      <c r="R140" s="280"/>
      <c r="S140" s="280"/>
      <c r="T140" s="28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82" t="s">
        <v>396</v>
      </c>
      <c r="AU140" s="282" t="s">
        <v>92</v>
      </c>
      <c r="AV140" s="13" t="s">
        <v>92</v>
      </c>
      <c r="AW140" s="13" t="s">
        <v>38</v>
      </c>
      <c r="AX140" s="13" t="s">
        <v>82</v>
      </c>
      <c r="AY140" s="282" t="s">
        <v>175</v>
      </c>
    </row>
    <row r="141" s="14" customFormat="1">
      <c r="A141" s="14"/>
      <c r="B141" s="296"/>
      <c r="C141" s="297"/>
      <c r="D141" s="259" t="s">
        <v>396</v>
      </c>
      <c r="E141" s="298" t="s">
        <v>1</v>
      </c>
      <c r="F141" s="299" t="s">
        <v>601</v>
      </c>
      <c r="G141" s="297"/>
      <c r="H141" s="300">
        <v>327</v>
      </c>
      <c r="I141" s="301"/>
      <c r="J141" s="297"/>
      <c r="K141" s="297"/>
      <c r="L141" s="302"/>
      <c r="M141" s="303"/>
      <c r="N141" s="304"/>
      <c r="O141" s="304"/>
      <c r="P141" s="304"/>
      <c r="Q141" s="304"/>
      <c r="R141" s="304"/>
      <c r="S141" s="304"/>
      <c r="T141" s="30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306" t="s">
        <v>396</v>
      </c>
      <c r="AU141" s="306" t="s">
        <v>92</v>
      </c>
      <c r="AV141" s="14" t="s">
        <v>183</v>
      </c>
      <c r="AW141" s="14" t="s">
        <v>38</v>
      </c>
      <c r="AX141" s="14" t="s">
        <v>90</v>
      </c>
      <c r="AY141" s="306" t="s">
        <v>175</v>
      </c>
    </row>
    <row r="142" s="12" customFormat="1" ht="22.8" customHeight="1">
      <c r="A142" s="12"/>
      <c r="B142" s="230"/>
      <c r="C142" s="231"/>
      <c r="D142" s="232" t="s">
        <v>81</v>
      </c>
      <c r="E142" s="244" t="s">
        <v>650</v>
      </c>
      <c r="F142" s="244" t="s">
        <v>760</v>
      </c>
      <c r="G142" s="231"/>
      <c r="H142" s="231"/>
      <c r="I142" s="234"/>
      <c r="J142" s="245">
        <f>BK142</f>
        <v>0</v>
      </c>
      <c r="K142" s="231"/>
      <c r="L142" s="236"/>
      <c r="M142" s="237"/>
      <c r="N142" s="238"/>
      <c r="O142" s="238"/>
      <c r="P142" s="239">
        <f>SUM(P143:P152)</f>
        <v>0</v>
      </c>
      <c r="Q142" s="238"/>
      <c r="R142" s="239">
        <f>SUM(R143:R152)</f>
        <v>0</v>
      </c>
      <c r="S142" s="238"/>
      <c r="T142" s="240">
        <f>SUM(T143:T152)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1" t="s">
        <v>186</v>
      </c>
      <c r="AT142" s="242" t="s">
        <v>81</v>
      </c>
      <c r="AU142" s="242" t="s">
        <v>90</v>
      </c>
      <c r="AY142" s="241" t="s">
        <v>175</v>
      </c>
      <c r="BK142" s="243">
        <f>SUM(BK143:BK152)</f>
        <v>0</v>
      </c>
    </row>
    <row r="143" s="2" customFormat="1" ht="21.75" customHeight="1">
      <c r="A143" s="38"/>
      <c r="B143" s="39"/>
      <c r="C143" s="246" t="s">
        <v>174</v>
      </c>
      <c r="D143" s="246" t="s">
        <v>178</v>
      </c>
      <c r="E143" s="247" t="s">
        <v>761</v>
      </c>
      <c r="F143" s="248" t="s">
        <v>762</v>
      </c>
      <c r="G143" s="249" t="s">
        <v>597</v>
      </c>
      <c r="H143" s="250">
        <v>532</v>
      </c>
      <c r="I143" s="251"/>
      <c r="J143" s="252">
        <f>ROUND(I143*H143,2)</f>
        <v>0</v>
      </c>
      <c r="K143" s="248" t="s">
        <v>182</v>
      </c>
      <c r="L143" s="44"/>
      <c r="M143" s="253" t="s">
        <v>1</v>
      </c>
      <c r="N143" s="254" t="s">
        <v>47</v>
      </c>
      <c r="O143" s="91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7" t="s">
        <v>599</v>
      </c>
      <c r="AT143" s="257" t="s">
        <v>178</v>
      </c>
      <c r="AU143" s="257" t="s">
        <v>92</v>
      </c>
      <c r="AY143" s="16" t="s">
        <v>175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90</v>
      </c>
      <c r="BK143" s="258">
        <f>ROUND(I143*H143,2)</f>
        <v>0</v>
      </c>
      <c r="BL143" s="16" t="s">
        <v>599</v>
      </c>
      <c r="BM143" s="257" t="s">
        <v>199</v>
      </c>
    </row>
    <row r="144" s="13" customFormat="1">
      <c r="A144" s="13"/>
      <c r="B144" s="272"/>
      <c r="C144" s="273"/>
      <c r="D144" s="259" t="s">
        <v>396</v>
      </c>
      <c r="E144" s="274" t="s">
        <v>1</v>
      </c>
      <c r="F144" s="275" t="s">
        <v>763</v>
      </c>
      <c r="G144" s="273"/>
      <c r="H144" s="276">
        <v>532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82" t="s">
        <v>396</v>
      </c>
      <c r="AU144" s="282" t="s">
        <v>92</v>
      </c>
      <c r="AV144" s="13" t="s">
        <v>92</v>
      </c>
      <c r="AW144" s="13" t="s">
        <v>38</v>
      </c>
      <c r="AX144" s="13" t="s">
        <v>82</v>
      </c>
      <c r="AY144" s="282" t="s">
        <v>175</v>
      </c>
    </row>
    <row r="145" s="14" customFormat="1">
      <c r="A145" s="14"/>
      <c r="B145" s="296"/>
      <c r="C145" s="297"/>
      <c r="D145" s="259" t="s">
        <v>396</v>
      </c>
      <c r="E145" s="298" t="s">
        <v>1</v>
      </c>
      <c r="F145" s="299" t="s">
        <v>601</v>
      </c>
      <c r="G145" s="297"/>
      <c r="H145" s="300">
        <v>532</v>
      </c>
      <c r="I145" s="301"/>
      <c r="J145" s="297"/>
      <c r="K145" s="297"/>
      <c r="L145" s="302"/>
      <c r="M145" s="303"/>
      <c r="N145" s="304"/>
      <c r="O145" s="304"/>
      <c r="P145" s="304"/>
      <c r="Q145" s="304"/>
      <c r="R145" s="304"/>
      <c r="S145" s="304"/>
      <c r="T145" s="30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306" t="s">
        <v>396</v>
      </c>
      <c r="AU145" s="306" t="s">
        <v>92</v>
      </c>
      <c r="AV145" s="14" t="s">
        <v>183</v>
      </c>
      <c r="AW145" s="14" t="s">
        <v>38</v>
      </c>
      <c r="AX145" s="14" t="s">
        <v>90</v>
      </c>
      <c r="AY145" s="306" t="s">
        <v>175</v>
      </c>
    </row>
    <row r="146" s="2" customFormat="1" ht="16.5" customHeight="1">
      <c r="A146" s="38"/>
      <c r="B146" s="39"/>
      <c r="C146" s="246" t="s">
        <v>189</v>
      </c>
      <c r="D146" s="246" t="s">
        <v>178</v>
      </c>
      <c r="E146" s="247" t="s">
        <v>764</v>
      </c>
      <c r="F146" s="248" t="s">
        <v>765</v>
      </c>
      <c r="G146" s="249" t="s">
        <v>606</v>
      </c>
      <c r="H146" s="250">
        <v>3</v>
      </c>
      <c r="I146" s="251"/>
      <c r="J146" s="252">
        <f>ROUND(I146*H146,2)</f>
        <v>0</v>
      </c>
      <c r="K146" s="248" t="s">
        <v>182</v>
      </c>
      <c r="L146" s="44"/>
      <c r="M146" s="253" t="s">
        <v>1</v>
      </c>
      <c r="N146" s="254" t="s">
        <v>47</v>
      </c>
      <c r="O146" s="91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7" t="s">
        <v>599</v>
      </c>
      <c r="AT146" s="257" t="s">
        <v>178</v>
      </c>
      <c r="AU146" s="257" t="s">
        <v>92</v>
      </c>
      <c r="AY146" s="16" t="s">
        <v>175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90</v>
      </c>
      <c r="BK146" s="258">
        <f>ROUND(I146*H146,2)</f>
        <v>0</v>
      </c>
      <c r="BL146" s="16" t="s">
        <v>599</v>
      </c>
      <c r="BM146" s="257" t="s">
        <v>204</v>
      </c>
    </row>
    <row r="147" s="2" customFormat="1" ht="21.75" customHeight="1">
      <c r="A147" s="38"/>
      <c r="B147" s="39"/>
      <c r="C147" s="246" t="s">
        <v>202</v>
      </c>
      <c r="D147" s="246" t="s">
        <v>178</v>
      </c>
      <c r="E147" s="247" t="s">
        <v>766</v>
      </c>
      <c r="F147" s="248" t="s">
        <v>767</v>
      </c>
      <c r="G147" s="249" t="s">
        <v>606</v>
      </c>
      <c r="H147" s="250">
        <v>3</v>
      </c>
      <c r="I147" s="251"/>
      <c r="J147" s="252">
        <f>ROUND(I147*H147,2)</f>
        <v>0</v>
      </c>
      <c r="K147" s="248" t="s">
        <v>182</v>
      </c>
      <c r="L147" s="44"/>
      <c r="M147" s="253" t="s">
        <v>1</v>
      </c>
      <c r="N147" s="254" t="s">
        <v>47</v>
      </c>
      <c r="O147" s="91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7" t="s">
        <v>599</v>
      </c>
      <c r="AT147" s="257" t="s">
        <v>178</v>
      </c>
      <c r="AU147" s="257" t="s">
        <v>92</v>
      </c>
      <c r="AY147" s="16" t="s">
        <v>175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90</v>
      </c>
      <c r="BK147" s="258">
        <f>ROUND(I147*H147,2)</f>
        <v>0</v>
      </c>
      <c r="BL147" s="16" t="s">
        <v>599</v>
      </c>
      <c r="BM147" s="257" t="s">
        <v>209</v>
      </c>
    </row>
    <row r="148" s="2" customFormat="1" ht="16.5" customHeight="1">
      <c r="A148" s="38"/>
      <c r="B148" s="39"/>
      <c r="C148" s="246" t="s">
        <v>192</v>
      </c>
      <c r="D148" s="246" t="s">
        <v>178</v>
      </c>
      <c r="E148" s="247" t="s">
        <v>768</v>
      </c>
      <c r="F148" s="248" t="s">
        <v>769</v>
      </c>
      <c r="G148" s="249" t="s">
        <v>597</v>
      </c>
      <c r="H148" s="250">
        <v>152.09999999999999</v>
      </c>
      <c r="I148" s="251"/>
      <c r="J148" s="252">
        <f>ROUND(I148*H148,2)</f>
        <v>0</v>
      </c>
      <c r="K148" s="248" t="s">
        <v>182</v>
      </c>
      <c r="L148" s="44"/>
      <c r="M148" s="253" t="s">
        <v>1</v>
      </c>
      <c r="N148" s="254" t="s">
        <v>47</v>
      </c>
      <c r="O148" s="91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7" t="s">
        <v>599</v>
      </c>
      <c r="AT148" s="257" t="s">
        <v>178</v>
      </c>
      <c r="AU148" s="257" t="s">
        <v>92</v>
      </c>
      <c r="AY148" s="16" t="s">
        <v>175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90</v>
      </c>
      <c r="BK148" s="258">
        <f>ROUND(I148*H148,2)</f>
        <v>0</v>
      </c>
      <c r="BL148" s="16" t="s">
        <v>599</v>
      </c>
      <c r="BM148" s="257" t="s">
        <v>213</v>
      </c>
    </row>
    <row r="149" s="13" customFormat="1">
      <c r="A149" s="13"/>
      <c r="B149" s="272"/>
      <c r="C149" s="273"/>
      <c r="D149" s="259" t="s">
        <v>396</v>
      </c>
      <c r="E149" s="274" t="s">
        <v>1</v>
      </c>
      <c r="F149" s="275" t="s">
        <v>770</v>
      </c>
      <c r="G149" s="273"/>
      <c r="H149" s="276">
        <v>152.09999999999999</v>
      </c>
      <c r="I149" s="277"/>
      <c r="J149" s="273"/>
      <c r="K149" s="273"/>
      <c r="L149" s="278"/>
      <c r="M149" s="279"/>
      <c r="N149" s="280"/>
      <c r="O149" s="280"/>
      <c r="P149" s="280"/>
      <c r="Q149" s="280"/>
      <c r="R149" s="280"/>
      <c r="S149" s="280"/>
      <c r="T149" s="28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82" t="s">
        <v>396</v>
      </c>
      <c r="AU149" s="282" t="s">
        <v>92</v>
      </c>
      <c r="AV149" s="13" t="s">
        <v>92</v>
      </c>
      <c r="AW149" s="13" t="s">
        <v>38</v>
      </c>
      <c r="AX149" s="13" t="s">
        <v>82</v>
      </c>
      <c r="AY149" s="282" t="s">
        <v>175</v>
      </c>
    </row>
    <row r="150" s="14" customFormat="1">
      <c r="A150" s="14"/>
      <c r="B150" s="296"/>
      <c r="C150" s="297"/>
      <c r="D150" s="259" t="s">
        <v>396</v>
      </c>
      <c r="E150" s="298" t="s">
        <v>1</v>
      </c>
      <c r="F150" s="299" t="s">
        <v>601</v>
      </c>
      <c r="G150" s="297"/>
      <c r="H150" s="300">
        <v>152.09999999999999</v>
      </c>
      <c r="I150" s="301"/>
      <c r="J150" s="297"/>
      <c r="K150" s="297"/>
      <c r="L150" s="302"/>
      <c r="M150" s="303"/>
      <c r="N150" s="304"/>
      <c r="O150" s="304"/>
      <c r="P150" s="304"/>
      <c r="Q150" s="304"/>
      <c r="R150" s="304"/>
      <c r="S150" s="304"/>
      <c r="T150" s="30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306" t="s">
        <v>396</v>
      </c>
      <c r="AU150" s="306" t="s">
        <v>92</v>
      </c>
      <c r="AV150" s="14" t="s">
        <v>183</v>
      </c>
      <c r="AW150" s="14" t="s">
        <v>38</v>
      </c>
      <c r="AX150" s="14" t="s">
        <v>90</v>
      </c>
      <c r="AY150" s="306" t="s">
        <v>175</v>
      </c>
    </row>
    <row r="151" s="2" customFormat="1" ht="16.5" customHeight="1">
      <c r="A151" s="38"/>
      <c r="B151" s="39"/>
      <c r="C151" s="246" t="s">
        <v>210</v>
      </c>
      <c r="D151" s="246" t="s">
        <v>178</v>
      </c>
      <c r="E151" s="247" t="s">
        <v>771</v>
      </c>
      <c r="F151" s="248" t="s">
        <v>772</v>
      </c>
      <c r="G151" s="249" t="s">
        <v>606</v>
      </c>
      <c r="H151" s="250">
        <v>6</v>
      </c>
      <c r="I151" s="251"/>
      <c r="J151" s="252">
        <f>ROUND(I151*H151,2)</f>
        <v>0</v>
      </c>
      <c r="K151" s="248" t="s">
        <v>182</v>
      </c>
      <c r="L151" s="44"/>
      <c r="M151" s="253" t="s">
        <v>1</v>
      </c>
      <c r="N151" s="254" t="s">
        <v>47</v>
      </c>
      <c r="O151" s="91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7" t="s">
        <v>599</v>
      </c>
      <c r="AT151" s="257" t="s">
        <v>178</v>
      </c>
      <c r="AU151" s="257" t="s">
        <v>92</v>
      </c>
      <c r="AY151" s="16" t="s">
        <v>175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90</v>
      </c>
      <c r="BK151" s="258">
        <f>ROUND(I151*H151,2)</f>
        <v>0</v>
      </c>
      <c r="BL151" s="16" t="s">
        <v>599</v>
      </c>
      <c r="BM151" s="257" t="s">
        <v>216</v>
      </c>
    </row>
    <row r="152" s="2" customFormat="1" ht="16.5" customHeight="1">
      <c r="A152" s="38"/>
      <c r="B152" s="39"/>
      <c r="C152" s="246" t="s">
        <v>199</v>
      </c>
      <c r="D152" s="246" t="s">
        <v>178</v>
      </c>
      <c r="E152" s="247" t="s">
        <v>773</v>
      </c>
      <c r="F152" s="248" t="s">
        <v>774</v>
      </c>
      <c r="G152" s="249" t="s">
        <v>606</v>
      </c>
      <c r="H152" s="250">
        <v>6</v>
      </c>
      <c r="I152" s="251"/>
      <c r="J152" s="252">
        <f>ROUND(I152*H152,2)</f>
        <v>0</v>
      </c>
      <c r="K152" s="248" t="s">
        <v>182</v>
      </c>
      <c r="L152" s="44"/>
      <c r="M152" s="253" t="s">
        <v>1</v>
      </c>
      <c r="N152" s="254" t="s">
        <v>47</v>
      </c>
      <c r="O152" s="91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7" t="s">
        <v>599</v>
      </c>
      <c r="AT152" s="257" t="s">
        <v>178</v>
      </c>
      <c r="AU152" s="257" t="s">
        <v>92</v>
      </c>
      <c r="AY152" s="16" t="s">
        <v>175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90</v>
      </c>
      <c r="BK152" s="258">
        <f>ROUND(I152*H152,2)</f>
        <v>0</v>
      </c>
      <c r="BL152" s="16" t="s">
        <v>599</v>
      </c>
      <c r="BM152" s="257" t="s">
        <v>222</v>
      </c>
    </row>
    <row r="153" s="12" customFormat="1" ht="22.8" customHeight="1">
      <c r="A153" s="12"/>
      <c r="B153" s="230"/>
      <c r="C153" s="231"/>
      <c r="D153" s="232" t="s">
        <v>81</v>
      </c>
      <c r="E153" s="244" t="s">
        <v>775</v>
      </c>
      <c r="F153" s="244" t="s">
        <v>776</v>
      </c>
      <c r="G153" s="231"/>
      <c r="H153" s="231"/>
      <c r="I153" s="234"/>
      <c r="J153" s="245">
        <f>BK153</f>
        <v>0</v>
      </c>
      <c r="K153" s="231"/>
      <c r="L153" s="236"/>
      <c r="M153" s="237"/>
      <c r="N153" s="238"/>
      <c r="O153" s="238"/>
      <c r="P153" s="239">
        <f>SUM(P154:P183)</f>
        <v>0</v>
      </c>
      <c r="Q153" s="238"/>
      <c r="R153" s="239">
        <f>SUM(R154:R183)</f>
        <v>0</v>
      </c>
      <c r="S153" s="238"/>
      <c r="T153" s="240">
        <f>SUM(T154:T183)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41" t="s">
        <v>186</v>
      </c>
      <c r="AT153" s="242" t="s">
        <v>81</v>
      </c>
      <c r="AU153" s="242" t="s">
        <v>90</v>
      </c>
      <c r="AY153" s="241" t="s">
        <v>175</v>
      </c>
      <c r="BK153" s="243">
        <f>SUM(BK154:BK183)</f>
        <v>0</v>
      </c>
    </row>
    <row r="154" s="2" customFormat="1" ht="21.75" customHeight="1">
      <c r="A154" s="38"/>
      <c r="B154" s="39"/>
      <c r="C154" s="246" t="s">
        <v>219</v>
      </c>
      <c r="D154" s="246" t="s">
        <v>178</v>
      </c>
      <c r="E154" s="247" t="s">
        <v>777</v>
      </c>
      <c r="F154" s="248" t="s">
        <v>778</v>
      </c>
      <c r="G154" s="249" t="s">
        <v>779</v>
      </c>
      <c r="H154" s="250">
        <v>0.10000000000000001</v>
      </c>
      <c r="I154" s="251"/>
      <c r="J154" s="252">
        <f>ROUND(I154*H154,2)</f>
        <v>0</v>
      </c>
      <c r="K154" s="248" t="s">
        <v>182</v>
      </c>
      <c r="L154" s="44"/>
      <c r="M154" s="253" t="s">
        <v>1</v>
      </c>
      <c r="N154" s="254" t="s">
        <v>47</v>
      </c>
      <c r="O154" s="91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57" t="s">
        <v>599</v>
      </c>
      <c r="AT154" s="257" t="s">
        <v>178</v>
      </c>
      <c r="AU154" s="257" t="s">
        <v>92</v>
      </c>
      <c r="AY154" s="16" t="s">
        <v>175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90</v>
      </c>
      <c r="BK154" s="258">
        <f>ROUND(I154*H154,2)</f>
        <v>0</v>
      </c>
      <c r="BL154" s="16" t="s">
        <v>599</v>
      </c>
      <c r="BM154" s="257" t="s">
        <v>225</v>
      </c>
    </row>
    <row r="155" s="2" customFormat="1" ht="21.75" customHeight="1">
      <c r="A155" s="38"/>
      <c r="B155" s="39"/>
      <c r="C155" s="246" t="s">
        <v>204</v>
      </c>
      <c r="D155" s="246" t="s">
        <v>178</v>
      </c>
      <c r="E155" s="247" t="s">
        <v>780</v>
      </c>
      <c r="F155" s="248" t="s">
        <v>781</v>
      </c>
      <c r="G155" s="249" t="s">
        <v>782</v>
      </c>
      <c r="H155" s="250">
        <v>5.25</v>
      </c>
      <c r="I155" s="251"/>
      <c r="J155" s="252">
        <f>ROUND(I155*H155,2)</f>
        <v>0</v>
      </c>
      <c r="K155" s="248" t="s">
        <v>182</v>
      </c>
      <c r="L155" s="44"/>
      <c r="M155" s="253" t="s">
        <v>1</v>
      </c>
      <c r="N155" s="254" t="s">
        <v>47</v>
      </c>
      <c r="O155" s="91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7" t="s">
        <v>599</v>
      </c>
      <c r="AT155" s="257" t="s">
        <v>178</v>
      </c>
      <c r="AU155" s="257" t="s">
        <v>92</v>
      </c>
      <c r="AY155" s="16" t="s">
        <v>175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90</v>
      </c>
      <c r="BK155" s="258">
        <f>ROUND(I155*H155,2)</f>
        <v>0</v>
      </c>
      <c r="BL155" s="16" t="s">
        <v>599</v>
      </c>
      <c r="BM155" s="257" t="s">
        <v>230</v>
      </c>
    </row>
    <row r="156" s="13" customFormat="1">
      <c r="A156" s="13"/>
      <c r="B156" s="272"/>
      <c r="C156" s="273"/>
      <c r="D156" s="259" t="s">
        <v>396</v>
      </c>
      <c r="E156" s="274" t="s">
        <v>1</v>
      </c>
      <c r="F156" s="275" t="s">
        <v>783</v>
      </c>
      <c r="G156" s="273"/>
      <c r="H156" s="276">
        <v>5.25</v>
      </c>
      <c r="I156" s="277"/>
      <c r="J156" s="273"/>
      <c r="K156" s="273"/>
      <c r="L156" s="278"/>
      <c r="M156" s="279"/>
      <c r="N156" s="280"/>
      <c r="O156" s="280"/>
      <c r="P156" s="280"/>
      <c r="Q156" s="280"/>
      <c r="R156" s="280"/>
      <c r="S156" s="280"/>
      <c r="T156" s="28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82" t="s">
        <v>396</v>
      </c>
      <c r="AU156" s="282" t="s">
        <v>92</v>
      </c>
      <c r="AV156" s="13" t="s">
        <v>92</v>
      </c>
      <c r="AW156" s="13" t="s">
        <v>38</v>
      </c>
      <c r="AX156" s="13" t="s">
        <v>82</v>
      </c>
      <c r="AY156" s="282" t="s">
        <v>175</v>
      </c>
    </row>
    <row r="157" s="14" customFormat="1">
      <c r="A157" s="14"/>
      <c r="B157" s="296"/>
      <c r="C157" s="297"/>
      <c r="D157" s="259" t="s">
        <v>396</v>
      </c>
      <c r="E157" s="298" t="s">
        <v>1</v>
      </c>
      <c r="F157" s="299" t="s">
        <v>601</v>
      </c>
      <c r="G157" s="297"/>
      <c r="H157" s="300">
        <v>5.25</v>
      </c>
      <c r="I157" s="301"/>
      <c r="J157" s="297"/>
      <c r="K157" s="297"/>
      <c r="L157" s="302"/>
      <c r="M157" s="303"/>
      <c r="N157" s="304"/>
      <c r="O157" s="304"/>
      <c r="P157" s="304"/>
      <c r="Q157" s="304"/>
      <c r="R157" s="304"/>
      <c r="S157" s="304"/>
      <c r="T157" s="30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306" t="s">
        <v>396</v>
      </c>
      <c r="AU157" s="306" t="s">
        <v>92</v>
      </c>
      <c r="AV157" s="14" t="s">
        <v>183</v>
      </c>
      <c r="AW157" s="14" t="s">
        <v>38</v>
      </c>
      <c r="AX157" s="14" t="s">
        <v>90</v>
      </c>
      <c r="AY157" s="306" t="s">
        <v>175</v>
      </c>
    </row>
    <row r="158" s="2" customFormat="1" ht="16.5" customHeight="1">
      <c r="A158" s="38"/>
      <c r="B158" s="39"/>
      <c r="C158" s="246" t="s">
        <v>228</v>
      </c>
      <c r="D158" s="246" t="s">
        <v>178</v>
      </c>
      <c r="E158" s="247" t="s">
        <v>784</v>
      </c>
      <c r="F158" s="248" t="s">
        <v>785</v>
      </c>
      <c r="G158" s="249" t="s">
        <v>782</v>
      </c>
      <c r="H158" s="250">
        <v>3.4500000000000002</v>
      </c>
      <c r="I158" s="251"/>
      <c r="J158" s="252">
        <f>ROUND(I158*H158,2)</f>
        <v>0</v>
      </c>
      <c r="K158" s="248" t="s">
        <v>182</v>
      </c>
      <c r="L158" s="44"/>
      <c r="M158" s="253" t="s">
        <v>1</v>
      </c>
      <c r="N158" s="254" t="s">
        <v>47</v>
      </c>
      <c r="O158" s="91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7" t="s">
        <v>599</v>
      </c>
      <c r="AT158" s="257" t="s">
        <v>178</v>
      </c>
      <c r="AU158" s="257" t="s">
        <v>92</v>
      </c>
      <c r="AY158" s="16" t="s">
        <v>175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90</v>
      </c>
      <c r="BK158" s="258">
        <f>ROUND(I158*H158,2)</f>
        <v>0</v>
      </c>
      <c r="BL158" s="16" t="s">
        <v>599</v>
      </c>
      <c r="BM158" s="257" t="s">
        <v>240</v>
      </c>
    </row>
    <row r="159" s="2" customFormat="1">
      <c r="A159" s="38"/>
      <c r="B159" s="39"/>
      <c r="C159" s="40"/>
      <c r="D159" s="259" t="s">
        <v>236</v>
      </c>
      <c r="E159" s="40"/>
      <c r="F159" s="260" t="s">
        <v>786</v>
      </c>
      <c r="G159" s="40"/>
      <c r="H159" s="40"/>
      <c r="I159" s="154"/>
      <c r="J159" s="40"/>
      <c r="K159" s="40"/>
      <c r="L159" s="44"/>
      <c r="M159" s="261"/>
      <c r="N159" s="262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6" t="s">
        <v>236</v>
      </c>
      <c r="AU159" s="16" t="s">
        <v>92</v>
      </c>
    </row>
    <row r="160" s="13" customFormat="1">
      <c r="A160" s="13"/>
      <c r="B160" s="272"/>
      <c r="C160" s="273"/>
      <c r="D160" s="259" t="s">
        <v>396</v>
      </c>
      <c r="E160" s="274" t="s">
        <v>1</v>
      </c>
      <c r="F160" s="275" t="s">
        <v>787</v>
      </c>
      <c r="G160" s="273"/>
      <c r="H160" s="276">
        <v>3.4500000000000002</v>
      </c>
      <c r="I160" s="277"/>
      <c r="J160" s="273"/>
      <c r="K160" s="273"/>
      <c r="L160" s="278"/>
      <c r="M160" s="279"/>
      <c r="N160" s="280"/>
      <c r="O160" s="280"/>
      <c r="P160" s="280"/>
      <c r="Q160" s="280"/>
      <c r="R160" s="280"/>
      <c r="S160" s="280"/>
      <c r="T160" s="28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82" t="s">
        <v>396</v>
      </c>
      <c r="AU160" s="282" t="s">
        <v>92</v>
      </c>
      <c r="AV160" s="13" t="s">
        <v>92</v>
      </c>
      <c r="AW160" s="13" t="s">
        <v>38</v>
      </c>
      <c r="AX160" s="13" t="s">
        <v>82</v>
      </c>
      <c r="AY160" s="282" t="s">
        <v>175</v>
      </c>
    </row>
    <row r="161" s="14" customFormat="1">
      <c r="A161" s="14"/>
      <c r="B161" s="296"/>
      <c r="C161" s="297"/>
      <c r="D161" s="259" t="s">
        <v>396</v>
      </c>
      <c r="E161" s="298" t="s">
        <v>1</v>
      </c>
      <c r="F161" s="299" t="s">
        <v>601</v>
      </c>
      <c r="G161" s="297"/>
      <c r="H161" s="300">
        <v>3.4500000000000002</v>
      </c>
      <c r="I161" s="301"/>
      <c r="J161" s="297"/>
      <c r="K161" s="297"/>
      <c r="L161" s="302"/>
      <c r="M161" s="303"/>
      <c r="N161" s="304"/>
      <c r="O161" s="304"/>
      <c r="P161" s="304"/>
      <c r="Q161" s="304"/>
      <c r="R161" s="304"/>
      <c r="S161" s="304"/>
      <c r="T161" s="30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306" t="s">
        <v>396</v>
      </c>
      <c r="AU161" s="306" t="s">
        <v>92</v>
      </c>
      <c r="AV161" s="14" t="s">
        <v>183</v>
      </c>
      <c r="AW161" s="14" t="s">
        <v>38</v>
      </c>
      <c r="AX161" s="14" t="s">
        <v>90</v>
      </c>
      <c r="AY161" s="306" t="s">
        <v>175</v>
      </c>
    </row>
    <row r="162" s="2" customFormat="1" ht="21.75" customHeight="1">
      <c r="A162" s="38"/>
      <c r="B162" s="39"/>
      <c r="C162" s="246" t="s">
        <v>209</v>
      </c>
      <c r="D162" s="246" t="s">
        <v>178</v>
      </c>
      <c r="E162" s="247" t="s">
        <v>788</v>
      </c>
      <c r="F162" s="248" t="s">
        <v>789</v>
      </c>
      <c r="G162" s="249" t="s">
        <v>597</v>
      </c>
      <c r="H162" s="250">
        <v>142</v>
      </c>
      <c r="I162" s="251"/>
      <c r="J162" s="252">
        <f>ROUND(I162*H162,2)</f>
        <v>0</v>
      </c>
      <c r="K162" s="248" t="s">
        <v>182</v>
      </c>
      <c r="L162" s="44"/>
      <c r="M162" s="253" t="s">
        <v>1</v>
      </c>
      <c r="N162" s="254" t="s">
        <v>47</v>
      </c>
      <c r="O162" s="91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57" t="s">
        <v>599</v>
      </c>
      <c r="AT162" s="257" t="s">
        <v>178</v>
      </c>
      <c r="AU162" s="257" t="s">
        <v>92</v>
      </c>
      <c r="AY162" s="16" t="s">
        <v>175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90</v>
      </c>
      <c r="BK162" s="258">
        <f>ROUND(I162*H162,2)</f>
        <v>0</v>
      </c>
      <c r="BL162" s="16" t="s">
        <v>599</v>
      </c>
      <c r="BM162" s="257" t="s">
        <v>248</v>
      </c>
    </row>
    <row r="163" s="13" customFormat="1">
      <c r="A163" s="13"/>
      <c r="B163" s="272"/>
      <c r="C163" s="273"/>
      <c r="D163" s="259" t="s">
        <v>396</v>
      </c>
      <c r="E163" s="274" t="s">
        <v>1</v>
      </c>
      <c r="F163" s="275" t="s">
        <v>790</v>
      </c>
      <c r="G163" s="273"/>
      <c r="H163" s="276">
        <v>142</v>
      </c>
      <c r="I163" s="277"/>
      <c r="J163" s="273"/>
      <c r="K163" s="273"/>
      <c r="L163" s="278"/>
      <c r="M163" s="279"/>
      <c r="N163" s="280"/>
      <c r="O163" s="280"/>
      <c r="P163" s="280"/>
      <c r="Q163" s="280"/>
      <c r="R163" s="280"/>
      <c r="S163" s="280"/>
      <c r="T163" s="28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82" t="s">
        <v>396</v>
      </c>
      <c r="AU163" s="282" t="s">
        <v>92</v>
      </c>
      <c r="AV163" s="13" t="s">
        <v>92</v>
      </c>
      <c r="AW163" s="13" t="s">
        <v>38</v>
      </c>
      <c r="AX163" s="13" t="s">
        <v>82</v>
      </c>
      <c r="AY163" s="282" t="s">
        <v>175</v>
      </c>
    </row>
    <row r="164" s="14" customFormat="1">
      <c r="A164" s="14"/>
      <c r="B164" s="296"/>
      <c r="C164" s="297"/>
      <c r="D164" s="259" t="s">
        <v>396</v>
      </c>
      <c r="E164" s="298" t="s">
        <v>1</v>
      </c>
      <c r="F164" s="299" t="s">
        <v>601</v>
      </c>
      <c r="G164" s="297"/>
      <c r="H164" s="300">
        <v>142</v>
      </c>
      <c r="I164" s="301"/>
      <c r="J164" s="297"/>
      <c r="K164" s="297"/>
      <c r="L164" s="302"/>
      <c r="M164" s="303"/>
      <c r="N164" s="304"/>
      <c r="O164" s="304"/>
      <c r="P164" s="304"/>
      <c r="Q164" s="304"/>
      <c r="R164" s="304"/>
      <c r="S164" s="304"/>
      <c r="T164" s="30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306" t="s">
        <v>396</v>
      </c>
      <c r="AU164" s="306" t="s">
        <v>92</v>
      </c>
      <c r="AV164" s="14" t="s">
        <v>183</v>
      </c>
      <c r="AW164" s="14" t="s">
        <v>38</v>
      </c>
      <c r="AX164" s="14" t="s">
        <v>90</v>
      </c>
      <c r="AY164" s="306" t="s">
        <v>175</v>
      </c>
    </row>
    <row r="165" s="2" customFormat="1" ht="21.75" customHeight="1">
      <c r="A165" s="38"/>
      <c r="B165" s="39"/>
      <c r="C165" s="246" t="s">
        <v>8</v>
      </c>
      <c r="D165" s="246" t="s">
        <v>178</v>
      </c>
      <c r="E165" s="247" t="s">
        <v>791</v>
      </c>
      <c r="F165" s="248" t="s">
        <v>792</v>
      </c>
      <c r="G165" s="249" t="s">
        <v>597</v>
      </c>
      <c r="H165" s="250">
        <v>142</v>
      </c>
      <c r="I165" s="251"/>
      <c r="J165" s="252">
        <f>ROUND(I165*H165,2)</f>
        <v>0</v>
      </c>
      <c r="K165" s="248" t="s">
        <v>182</v>
      </c>
      <c r="L165" s="44"/>
      <c r="M165" s="253" t="s">
        <v>1</v>
      </c>
      <c r="N165" s="254" t="s">
        <v>47</v>
      </c>
      <c r="O165" s="91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7" t="s">
        <v>599</v>
      </c>
      <c r="AT165" s="257" t="s">
        <v>178</v>
      </c>
      <c r="AU165" s="257" t="s">
        <v>92</v>
      </c>
      <c r="AY165" s="16" t="s">
        <v>175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90</v>
      </c>
      <c r="BK165" s="258">
        <f>ROUND(I165*H165,2)</f>
        <v>0</v>
      </c>
      <c r="BL165" s="16" t="s">
        <v>599</v>
      </c>
      <c r="BM165" s="257" t="s">
        <v>249</v>
      </c>
    </row>
    <row r="166" s="13" customFormat="1">
      <c r="A166" s="13"/>
      <c r="B166" s="272"/>
      <c r="C166" s="273"/>
      <c r="D166" s="259" t="s">
        <v>396</v>
      </c>
      <c r="E166" s="274" t="s">
        <v>1</v>
      </c>
      <c r="F166" s="275" t="s">
        <v>790</v>
      </c>
      <c r="G166" s="273"/>
      <c r="H166" s="276">
        <v>142</v>
      </c>
      <c r="I166" s="277"/>
      <c r="J166" s="273"/>
      <c r="K166" s="273"/>
      <c r="L166" s="278"/>
      <c r="M166" s="279"/>
      <c r="N166" s="280"/>
      <c r="O166" s="280"/>
      <c r="P166" s="280"/>
      <c r="Q166" s="280"/>
      <c r="R166" s="280"/>
      <c r="S166" s="280"/>
      <c r="T166" s="28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82" t="s">
        <v>396</v>
      </c>
      <c r="AU166" s="282" t="s">
        <v>92</v>
      </c>
      <c r="AV166" s="13" t="s">
        <v>92</v>
      </c>
      <c r="AW166" s="13" t="s">
        <v>38</v>
      </c>
      <c r="AX166" s="13" t="s">
        <v>82</v>
      </c>
      <c r="AY166" s="282" t="s">
        <v>175</v>
      </c>
    </row>
    <row r="167" s="14" customFormat="1">
      <c r="A167" s="14"/>
      <c r="B167" s="296"/>
      <c r="C167" s="297"/>
      <c r="D167" s="259" t="s">
        <v>396</v>
      </c>
      <c r="E167" s="298" t="s">
        <v>1</v>
      </c>
      <c r="F167" s="299" t="s">
        <v>601</v>
      </c>
      <c r="G167" s="297"/>
      <c r="H167" s="300">
        <v>142</v>
      </c>
      <c r="I167" s="301"/>
      <c r="J167" s="297"/>
      <c r="K167" s="297"/>
      <c r="L167" s="302"/>
      <c r="M167" s="303"/>
      <c r="N167" s="304"/>
      <c r="O167" s="304"/>
      <c r="P167" s="304"/>
      <c r="Q167" s="304"/>
      <c r="R167" s="304"/>
      <c r="S167" s="304"/>
      <c r="T167" s="30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306" t="s">
        <v>396</v>
      </c>
      <c r="AU167" s="306" t="s">
        <v>92</v>
      </c>
      <c r="AV167" s="14" t="s">
        <v>183</v>
      </c>
      <c r="AW167" s="14" t="s">
        <v>38</v>
      </c>
      <c r="AX167" s="14" t="s">
        <v>90</v>
      </c>
      <c r="AY167" s="306" t="s">
        <v>175</v>
      </c>
    </row>
    <row r="168" s="2" customFormat="1" ht="21.75" customHeight="1">
      <c r="A168" s="38"/>
      <c r="B168" s="39"/>
      <c r="C168" s="246" t="s">
        <v>213</v>
      </c>
      <c r="D168" s="246" t="s">
        <v>178</v>
      </c>
      <c r="E168" s="247" t="s">
        <v>793</v>
      </c>
      <c r="F168" s="248" t="s">
        <v>794</v>
      </c>
      <c r="G168" s="249" t="s">
        <v>597</v>
      </c>
      <c r="H168" s="250">
        <v>142</v>
      </c>
      <c r="I168" s="251"/>
      <c r="J168" s="252">
        <f>ROUND(I168*H168,2)</f>
        <v>0</v>
      </c>
      <c r="K168" s="248" t="s">
        <v>182</v>
      </c>
      <c r="L168" s="44"/>
      <c r="M168" s="253" t="s">
        <v>1</v>
      </c>
      <c r="N168" s="254" t="s">
        <v>47</v>
      </c>
      <c r="O168" s="91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7" t="s">
        <v>599</v>
      </c>
      <c r="AT168" s="257" t="s">
        <v>178</v>
      </c>
      <c r="AU168" s="257" t="s">
        <v>92</v>
      </c>
      <c r="AY168" s="16" t="s">
        <v>175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90</v>
      </c>
      <c r="BK168" s="258">
        <f>ROUND(I168*H168,2)</f>
        <v>0</v>
      </c>
      <c r="BL168" s="16" t="s">
        <v>599</v>
      </c>
      <c r="BM168" s="257" t="s">
        <v>295</v>
      </c>
    </row>
    <row r="169" s="2" customFormat="1">
      <c r="A169" s="38"/>
      <c r="B169" s="39"/>
      <c r="C169" s="40"/>
      <c r="D169" s="259" t="s">
        <v>236</v>
      </c>
      <c r="E169" s="40"/>
      <c r="F169" s="260" t="s">
        <v>786</v>
      </c>
      <c r="G169" s="40"/>
      <c r="H169" s="40"/>
      <c r="I169" s="154"/>
      <c r="J169" s="40"/>
      <c r="K169" s="40"/>
      <c r="L169" s="44"/>
      <c r="M169" s="261"/>
      <c r="N169" s="262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6" t="s">
        <v>236</v>
      </c>
      <c r="AU169" s="16" t="s">
        <v>92</v>
      </c>
    </row>
    <row r="170" s="13" customFormat="1">
      <c r="A170" s="13"/>
      <c r="B170" s="272"/>
      <c r="C170" s="273"/>
      <c r="D170" s="259" t="s">
        <v>396</v>
      </c>
      <c r="E170" s="274" t="s">
        <v>1</v>
      </c>
      <c r="F170" s="275" t="s">
        <v>790</v>
      </c>
      <c r="G170" s="273"/>
      <c r="H170" s="276">
        <v>142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82" t="s">
        <v>396</v>
      </c>
      <c r="AU170" s="282" t="s">
        <v>92</v>
      </c>
      <c r="AV170" s="13" t="s">
        <v>92</v>
      </c>
      <c r="AW170" s="13" t="s">
        <v>38</v>
      </c>
      <c r="AX170" s="13" t="s">
        <v>82</v>
      </c>
      <c r="AY170" s="282" t="s">
        <v>175</v>
      </c>
    </row>
    <row r="171" s="14" customFormat="1">
      <c r="A171" s="14"/>
      <c r="B171" s="296"/>
      <c r="C171" s="297"/>
      <c r="D171" s="259" t="s">
        <v>396</v>
      </c>
      <c r="E171" s="298" t="s">
        <v>1</v>
      </c>
      <c r="F171" s="299" t="s">
        <v>601</v>
      </c>
      <c r="G171" s="297"/>
      <c r="H171" s="300">
        <v>142</v>
      </c>
      <c r="I171" s="301"/>
      <c r="J171" s="297"/>
      <c r="K171" s="297"/>
      <c r="L171" s="302"/>
      <c r="M171" s="303"/>
      <c r="N171" s="304"/>
      <c r="O171" s="304"/>
      <c r="P171" s="304"/>
      <c r="Q171" s="304"/>
      <c r="R171" s="304"/>
      <c r="S171" s="304"/>
      <c r="T171" s="30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306" t="s">
        <v>396</v>
      </c>
      <c r="AU171" s="306" t="s">
        <v>92</v>
      </c>
      <c r="AV171" s="14" t="s">
        <v>183</v>
      </c>
      <c r="AW171" s="14" t="s">
        <v>38</v>
      </c>
      <c r="AX171" s="14" t="s">
        <v>90</v>
      </c>
      <c r="AY171" s="306" t="s">
        <v>175</v>
      </c>
    </row>
    <row r="172" s="2" customFormat="1" ht="16.5" customHeight="1">
      <c r="A172" s="38"/>
      <c r="B172" s="39"/>
      <c r="C172" s="246" t="s">
        <v>296</v>
      </c>
      <c r="D172" s="246" t="s">
        <v>178</v>
      </c>
      <c r="E172" s="247" t="s">
        <v>795</v>
      </c>
      <c r="F172" s="248" t="s">
        <v>796</v>
      </c>
      <c r="G172" s="249" t="s">
        <v>782</v>
      </c>
      <c r="H172" s="250">
        <v>26.649999999999999</v>
      </c>
      <c r="I172" s="251"/>
      <c r="J172" s="252">
        <f>ROUND(I172*H172,2)</f>
        <v>0</v>
      </c>
      <c r="K172" s="248" t="s">
        <v>198</v>
      </c>
      <c r="L172" s="44"/>
      <c r="M172" s="253" t="s">
        <v>1</v>
      </c>
      <c r="N172" s="254" t="s">
        <v>47</v>
      </c>
      <c r="O172" s="91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7" t="s">
        <v>599</v>
      </c>
      <c r="AT172" s="257" t="s">
        <v>178</v>
      </c>
      <c r="AU172" s="257" t="s">
        <v>92</v>
      </c>
      <c r="AY172" s="16" t="s">
        <v>175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90</v>
      </c>
      <c r="BK172" s="258">
        <f>ROUND(I172*H172,2)</f>
        <v>0</v>
      </c>
      <c r="BL172" s="16" t="s">
        <v>599</v>
      </c>
      <c r="BM172" s="257" t="s">
        <v>299</v>
      </c>
    </row>
    <row r="173" s="2" customFormat="1" ht="21.75" customHeight="1">
      <c r="A173" s="38"/>
      <c r="B173" s="39"/>
      <c r="C173" s="246" t="s">
        <v>216</v>
      </c>
      <c r="D173" s="246" t="s">
        <v>178</v>
      </c>
      <c r="E173" s="247" t="s">
        <v>797</v>
      </c>
      <c r="F173" s="248" t="s">
        <v>798</v>
      </c>
      <c r="G173" s="249" t="s">
        <v>782</v>
      </c>
      <c r="H173" s="250">
        <v>239.84999999999999</v>
      </c>
      <c r="I173" s="251"/>
      <c r="J173" s="252">
        <f>ROUND(I173*H173,2)</f>
        <v>0</v>
      </c>
      <c r="K173" s="248" t="s">
        <v>198</v>
      </c>
      <c r="L173" s="44"/>
      <c r="M173" s="253" t="s">
        <v>1</v>
      </c>
      <c r="N173" s="254" t="s">
        <v>47</v>
      </c>
      <c r="O173" s="91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7" t="s">
        <v>599</v>
      </c>
      <c r="AT173" s="257" t="s">
        <v>178</v>
      </c>
      <c r="AU173" s="257" t="s">
        <v>92</v>
      </c>
      <c r="AY173" s="16" t="s">
        <v>175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90</v>
      </c>
      <c r="BK173" s="258">
        <f>ROUND(I173*H173,2)</f>
        <v>0</v>
      </c>
      <c r="BL173" s="16" t="s">
        <v>599</v>
      </c>
      <c r="BM173" s="257" t="s">
        <v>302</v>
      </c>
    </row>
    <row r="174" s="13" customFormat="1">
      <c r="A174" s="13"/>
      <c r="B174" s="272"/>
      <c r="C174" s="273"/>
      <c r="D174" s="259" t="s">
        <v>396</v>
      </c>
      <c r="E174" s="274" t="s">
        <v>1</v>
      </c>
      <c r="F174" s="275" t="s">
        <v>799</v>
      </c>
      <c r="G174" s="273"/>
      <c r="H174" s="276">
        <v>239.84999999999999</v>
      </c>
      <c r="I174" s="277"/>
      <c r="J174" s="273"/>
      <c r="K174" s="273"/>
      <c r="L174" s="278"/>
      <c r="M174" s="279"/>
      <c r="N174" s="280"/>
      <c r="O174" s="280"/>
      <c r="P174" s="280"/>
      <c r="Q174" s="280"/>
      <c r="R174" s="280"/>
      <c r="S174" s="280"/>
      <c r="T174" s="28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82" t="s">
        <v>396</v>
      </c>
      <c r="AU174" s="282" t="s">
        <v>92</v>
      </c>
      <c r="AV174" s="13" t="s">
        <v>92</v>
      </c>
      <c r="AW174" s="13" t="s">
        <v>38</v>
      </c>
      <c r="AX174" s="13" t="s">
        <v>82</v>
      </c>
      <c r="AY174" s="282" t="s">
        <v>175</v>
      </c>
    </row>
    <row r="175" s="14" customFormat="1">
      <c r="A175" s="14"/>
      <c r="B175" s="296"/>
      <c r="C175" s="297"/>
      <c r="D175" s="259" t="s">
        <v>396</v>
      </c>
      <c r="E175" s="298" t="s">
        <v>1</v>
      </c>
      <c r="F175" s="299" t="s">
        <v>601</v>
      </c>
      <c r="G175" s="297"/>
      <c r="H175" s="300">
        <v>239.84999999999999</v>
      </c>
      <c r="I175" s="301"/>
      <c r="J175" s="297"/>
      <c r="K175" s="297"/>
      <c r="L175" s="302"/>
      <c r="M175" s="303"/>
      <c r="N175" s="304"/>
      <c r="O175" s="304"/>
      <c r="P175" s="304"/>
      <c r="Q175" s="304"/>
      <c r="R175" s="304"/>
      <c r="S175" s="304"/>
      <c r="T175" s="30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306" t="s">
        <v>396</v>
      </c>
      <c r="AU175" s="306" t="s">
        <v>92</v>
      </c>
      <c r="AV175" s="14" t="s">
        <v>183</v>
      </c>
      <c r="AW175" s="14" t="s">
        <v>38</v>
      </c>
      <c r="AX175" s="14" t="s">
        <v>90</v>
      </c>
      <c r="AY175" s="306" t="s">
        <v>175</v>
      </c>
    </row>
    <row r="176" s="2" customFormat="1" ht="16.5" customHeight="1">
      <c r="A176" s="38"/>
      <c r="B176" s="39"/>
      <c r="C176" s="246" t="s">
        <v>303</v>
      </c>
      <c r="D176" s="246" t="s">
        <v>178</v>
      </c>
      <c r="E176" s="247" t="s">
        <v>800</v>
      </c>
      <c r="F176" s="248" t="s">
        <v>801</v>
      </c>
      <c r="G176" s="249" t="s">
        <v>782</v>
      </c>
      <c r="H176" s="250">
        <v>26.649999999999999</v>
      </c>
      <c r="I176" s="251"/>
      <c r="J176" s="252">
        <f>ROUND(I176*H176,2)</f>
        <v>0</v>
      </c>
      <c r="K176" s="248" t="s">
        <v>182</v>
      </c>
      <c r="L176" s="44"/>
      <c r="M176" s="253" t="s">
        <v>1</v>
      </c>
      <c r="N176" s="254" t="s">
        <v>47</v>
      </c>
      <c r="O176" s="91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7" t="s">
        <v>599</v>
      </c>
      <c r="AT176" s="257" t="s">
        <v>178</v>
      </c>
      <c r="AU176" s="257" t="s">
        <v>92</v>
      </c>
      <c r="AY176" s="16" t="s">
        <v>175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90</v>
      </c>
      <c r="BK176" s="258">
        <f>ROUND(I176*H176,2)</f>
        <v>0</v>
      </c>
      <c r="BL176" s="16" t="s">
        <v>599</v>
      </c>
      <c r="BM176" s="257" t="s">
        <v>306</v>
      </c>
    </row>
    <row r="177" s="2" customFormat="1" ht="21.75" customHeight="1">
      <c r="A177" s="38"/>
      <c r="B177" s="39"/>
      <c r="C177" s="246" t="s">
        <v>222</v>
      </c>
      <c r="D177" s="246" t="s">
        <v>178</v>
      </c>
      <c r="E177" s="247" t="s">
        <v>802</v>
      </c>
      <c r="F177" s="248" t="s">
        <v>803</v>
      </c>
      <c r="G177" s="249" t="s">
        <v>804</v>
      </c>
      <c r="H177" s="250">
        <v>50.634999999999998</v>
      </c>
      <c r="I177" s="251"/>
      <c r="J177" s="252">
        <f>ROUND(I177*H177,2)</f>
        <v>0</v>
      </c>
      <c r="K177" s="248" t="s">
        <v>182</v>
      </c>
      <c r="L177" s="44"/>
      <c r="M177" s="253" t="s">
        <v>1</v>
      </c>
      <c r="N177" s="254" t="s">
        <v>47</v>
      </c>
      <c r="O177" s="91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7" t="s">
        <v>599</v>
      </c>
      <c r="AT177" s="257" t="s">
        <v>178</v>
      </c>
      <c r="AU177" s="257" t="s">
        <v>92</v>
      </c>
      <c r="AY177" s="16" t="s">
        <v>175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90</v>
      </c>
      <c r="BK177" s="258">
        <f>ROUND(I177*H177,2)</f>
        <v>0</v>
      </c>
      <c r="BL177" s="16" t="s">
        <v>599</v>
      </c>
      <c r="BM177" s="257" t="s">
        <v>309</v>
      </c>
    </row>
    <row r="178" s="13" customFormat="1">
      <c r="A178" s="13"/>
      <c r="B178" s="272"/>
      <c r="C178" s="273"/>
      <c r="D178" s="259" t="s">
        <v>396</v>
      </c>
      <c r="E178" s="274" t="s">
        <v>1</v>
      </c>
      <c r="F178" s="275" t="s">
        <v>805</v>
      </c>
      <c r="G178" s="273"/>
      <c r="H178" s="276">
        <v>50.634999999999998</v>
      </c>
      <c r="I178" s="277"/>
      <c r="J178" s="273"/>
      <c r="K178" s="273"/>
      <c r="L178" s="278"/>
      <c r="M178" s="279"/>
      <c r="N178" s="280"/>
      <c r="O178" s="280"/>
      <c r="P178" s="280"/>
      <c r="Q178" s="280"/>
      <c r="R178" s="280"/>
      <c r="S178" s="280"/>
      <c r="T178" s="28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82" t="s">
        <v>396</v>
      </c>
      <c r="AU178" s="282" t="s">
        <v>92</v>
      </c>
      <c r="AV178" s="13" t="s">
        <v>92</v>
      </c>
      <c r="AW178" s="13" t="s">
        <v>38</v>
      </c>
      <c r="AX178" s="13" t="s">
        <v>82</v>
      </c>
      <c r="AY178" s="282" t="s">
        <v>175</v>
      </c>
    </row>
    <row r="179" s="14" customFormat="1">
      <c r="A179" s="14"/>
      <c r="B179" s="296"/>
      <c r="C179" s="297"/>
      <c r="D179" s="259" t="s">
        <v>396</v>
      </c>
      <c r="E179" s="298" t="s">
        <v>1</v>
      </c>
      <c r="F179" s="299" t="s">
        <v>601</v>
      </c>
      <c r="G179" s="297"/>
      <c r="H179" s="300">
        <v>50.634999999999998</v>
      </c>
      <c r="I179" s="301"/>
      <c r="J179" s="297"/>
      <c r="K179" s="297"/>
      <c r="L179" s="302"/>
      <c r="M179" s="303"/>
      <c r="N179" s="304"/>
      <c r="O179" s="304"/>
      <c r="P179" s="304"/>
      <c r="Q179" s="304"/>
      <c r="R179" s="304"/>
      <c r="S179" s="304"/>
      <c r="T179" s="30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306" t="s">
        <v>396</v>
      </c>
      <c r="AU179" s="306" t="s">
        <v>92</v>
      </c>
      <c r="AV179" s="14" t="s">
        <v>183</v>
      </c>
      <c r="AW179" s="14" t="s">
        <v>38</v>
      </c>
      <c r="AX179" s="14" t="s">
        <v>90</v>
      </c>
      <c r="AY179" s="306" t="s">
        <v>175</v>
      </c>
    </row>
    <row r="180" s="2" customFormat="1" ht="16.5" customHeight="1">
      <c r="A180" s="38"/>
      <c r="B180" s="39"/>
      <c r="C180" s="246" t="s">
        <v>7</v>
      </c>
      <c r="D180" s="246" t="s">
        <v>178</v>
      </c>
      <c r="E180" s="247" t="s">
        <v>806</v>
      </c>
      <c r="F180" s="248" t="s">
        <v>807</v>
      </c>
      <c r="G180" s="249" t="s">
        <v>782</v>
      </c>
      <c r="H180" s="250">
        <v>8.9000000000000004</v>
      </c>
      <c r="I180" s="251"/>
      <c r="J180" s="252">
        <f>ROUND(I180*H180,2)</f>
        <v>0</v>
      </c>
      <c r="K180" s="248" t="s">
        <v>182</v>
      </c>
      <c r="L180" s="44"/>
      <c r="M180" s="253" t="s">
        <v>1</v>
      </c>
      <c r="N180" s="254" t="s">
        <v>47</v>
      </c>
      <c r="O180" s="91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7" t="s">
        <v>599</v>
      </c>
      <c r="AT180" s="257" t="s">
        <v>178</v>
      </c>
      <c r="AU180" s="257" t="s">
        <v>92</v>
      </c>
      <c r="AY180" s="16" t="s">
        <v>175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90</v>
      </c>
      <c r="BK180" s="258">
        <f>ROUND(I180*H180,2)</f>
        <v>0</v>
      </c>
      <c r="BL180" s="16" t="s">
        <v>599</v>
      </c>
      <c r="BM180" s="257" t="s">
        <v>312</v>
      </c>
    </row>
    <row r="181" s="2" customFormat="1">
      <c r="A181" s="38"/>
      <c r="B181" s="39"/>
      <c r="C181" s="40"/>
      <c r="D181" s="259" t="s">
        <v>236</v>
      </c>
      <c r="E181" s="40"/>
      <c r="F181" s="260" t="s">
        <v>808</v>
      </c>
      <c r="G181" s="40"/>
      <c r="H181" s="40"/>
      <c r="I181" s="154"/>
      <c r="J181" s="40"/>
      <c r="K181" s="40"/>
      <c r="L181" s="44"/>
      <c r="M181" s="261"/>
      <c r="N181" s="262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6" t="s">
        <v>236</v>
      </c>
      <c r="AU181" s="16" t="s">
        <v>92</v>
      </c>
    </row>
    <row r="182" s="2" customFormat="1" ht="16.5" customHeight="1">
      <c r="A182" s="38"/>
      <c r="B182" s="39"/>
      <c r="C182" s="246" t="s">
        <v>225</v>
      </c>
      <c r="D182" s="246" t="s">
        <v>178</v>
      </c>
      <c r="E182" s="247" t="s">
        <v>809</v>
      </c>
      <c r="F182" s="248" t="s">
        <v>810</v>
      </c>
      <c r="G182" s="249" t="s">
        <v>782</v>
      </c>
      <c r="H182" s="250">
        <v>8.9000000000000004</v>
      </c>
      <c r="I182" s="251"/>
      <c r="J182" s="252">
        <f>ROUND(I182*H182,2)</f>
        <v>0</v>
      </c>
      <c r="K182" s="248" t="s">
        <v>182</v>
      </c>
      <c r="L182" s="44"/>
      <c r="M182" s="253" t="s">
        <v>1</v>
      </c>
      <c r="N182" s="254" t="s">
        <v>47</v>
      </c>
      <c r="O182" s="91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7" t="s">
        <v>599</v>
      </c>
      <c r="AT182" s="257" t="s">
        <v>178</v>
      </c>
      <c r="AU182" s="257" t="s">
        <v>92</v>
      </c>
      <c r="AY182" s="16" t="s">
        <v>175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90</v>
      </c>
      <c r="BK182" s="258">
        <f>ROUND(I182*H182,2)</f>
        <v>0</v>
      </c>
      <c r="BL182" s="16" t="s">
        <v>599</v>
      </c>
      <c r="BM182" s="257" t="s">
        <v>317</v>
      </c>
    </row>
    <row r="183" s="2" customFormat="1">
      <c r="A183" s="38"/>
      <c r="B183" s="39"/>
      <c r="C183" s="40"/>
      <c r="D183" s="259" t="s">
        <v>236</v>
      </c>
      <c r="E183" s="40"/>
      <c r="F183" s="260" t="s">
        <v>808</v>
      </c>
      <c r="G183" s="40"/>
      <c r="H183" s="40"/>
      <c r="I183" s="154"/>
      <c r="J183" s="40"/>
      <c r="K183" s="40"/>
      <c r="L183" s="44"/>
      <c r="M183" s="261"/>
      <c r="N183" s="262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6" t="s">
        <v>236</v>
      </c>
      <c r="AU183" s="16" t="s">
        <v>92</v>
      </c>
    </row>
    <row r="184" s="12" customFormat="1" ht="25.92" customHeight="1">
      <c r="A184" s="12"/>
      <c r="B184" s="230"/>
      <c r="C184" s="231"/>
      <c r="D184" s="232" t="s">
        <v>81</v>
      </c>
      <c r="E184" s="233" t="s">
        <v>205</v>
      </c>
      <c r="F184" s="233" t="s">
        <v>206</v>
      </c>
      <c r="G184" s="231"/>
      <c r="H184" s="231"/>
      <c r="I184" s="234"/>
      <c r="J184" s="235">
        <f>BK184</f>
        <v>0</v>
      </c>
      <c r="K184" s="231"/>
      <c r="L184" s="236"/>
      <c r="M184" s="237"/>
      <c r="N184" s="238"/>
      <c r="O184" s="238"/>
      <c r="P184" s="239">
        <f>P185</f>
        <v>0</v>
      </c>
      <c r="Q184" s="238"/>
      <c r="R184" s="239">
        <f>R185</f>
        <v>0</v>
      </c>
      <c r="S184" s="238"/>
      <c r="T184" s="240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41" t="s">
        <v>174</v>
      </c>
      <c r="AT184" s="242" t="s">
        <v>81</v>
      </c>
      <c r="AU184" s="242" t="s">
        <v>82</v>
      </c>
      <c r="AY184" s="241" t="s">
        <v>175</v>
      </c>
      <c r="BK184" s="243">
        <f>BK185</f>
        <v>0</v>
      </c>
    </row>
    <row r="185" s="2" customFormat="1" ht="16.5" customHeight="1">
      <c r="A185" s="38"/>
      <c r="B185" s="39"/>
      <c r="C185" s="246" t="s">
        <v>318</v>
      </c>
      <c r="D185" s="246" t="s">
        <v>178</v>
      </c>
      <c r="E185" s="247" t="s">
        <v>811</v>
      </c>
      <c r="F185" s="248" t="s">
        <v>812</v>
      </c>
      <c r="G185" s="249" t="s">
        <v>606</v>
      </c>
      <c r="H185" s="250">
        <v>1</v>
      </c>
      <c r="I185" s="251"/>
      <c r="J185" s="252">
        <f>ROUND(I185*H185,2)</f>
        <v>0</v>
      </c>
      <c r="K185" s="248" t="s">
        <v>182</v>
      </c>
      <c r="L185" s="44"/>
      <c r="M185" s="267" t="s">
        <v>1</v>
      </c>
      <c r="N185" s="268" t="s">
        <v>47</v>
      </c>
      <c r="O185" s="265"/>
      <c r="P185" s="269">
        <f>O185*H185</f>
        <v>0</v>
      </c>
      <c r="Q185" s="269">
        <v>0</v>
      </c>
      <c r="R185" s="269">
        <f>Q185*H185</f>
        <v>0</v>
      </c>
      <c r="S185" s="269">
        <v>0</v>
      </c>
      <c r="T185" s="27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7" t="s">
        <v>183</v>
      </c>
      <c r="AT185" s="257" t="s">
        <v>178</v>
      </c>
      <c r="AU185" s="257" t="s">
        <v>90</v>
      </c>
      <c r="AY185" s="16" t="s">
        <v>175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90</v>
      </c>
      <c r="BK185" s="258">
        <f>ROUND(I185*H185,2)</f>
        <v>0</v>
      </c>
      <c r="BL185" s="16" t="s">
        <v>183</v>
      </c>
      <c r="BM185" s="257" t="s">
        <v>321</v>
      </c>
    </row>
    <row r="186" s="2" customFormat="1" ht="6.96" customHeight="1">
      <c r="A186" s="38"/>
      <c r="B186" s="66"/>
      <c r="C186" s="67"/>
      <c r="D186" s="67"/>
      <c r="E186" s="67"/>
      <c r="F186" s="67"/>
      <c r="G186" s="67"/>
      <c r="H186" s="67"/>
      <c r="I186" s="195"/>
      <c r="J186" s="67"/>
      <c r="K186" s="67"/>
      <c r="L186" s="44"/>
      <c r="M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</row>
  </sheetData>
  <sheetProtection sheet="1" autoFilter="0" formatColumns="0" formatRows="0" objects="1" scenarios="1" spinCount="100000" saltValue="GZ1pxefu6Bw5PIm5uV7Fgyb8ua58BLSN9z/IstOjbzPP7kYx/33vukF81rT/YnkL/9/Cm1lWeZzE3BLdKT6S8Q==" hashValue="FBFcrfWP1s3ISk68Kezu9aRDVp0XHOrBlo1V8BxH0CgM+M/xJVuwebFrleGJjpLlDg0gADf0v1q0JIf2kAILbw==" algorithmName="SHA-512" password="C43E"/>
  <autoFilter ref="C127:K185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133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92</v>
      </c>
    </row>
    <row r="4" s="1" customFormat="1" ht="24.96" customHeight="1">
      <c r="B4" s="19"/>
      <c r="D4" s="150" t="s">
        <v>143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23.25" customHeight="1">
      <c r="B7" s="19"/>
      <c r="E7" s="153" t="str">
        <f>'Rekapitulace stavby'!K6</f>
        <v>Zvýšení bezpečnosti dopravy III. – přechod Blažkova a Lipová – Na Bídě přejezd tramvají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144</v>
      </c>
      <c r="I8" s="146"/>
      <c r="L8" s="19"/>
    </row>
    <row r="9" s="2" customFormat="1" ht="16.5" customHeight="1">
      <c r="A9" s="38"/>
      <c r="B9" s="44"/>
      <c r="C9" s="38"/>
      <c r="D9" s="38"/>
      <c r="E9" s="153" t="s">
        <v>813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251</v>
      </c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24.75" customHeight="1">
      <c r="A11" s="38"/>
      <c r="B11" s="44"/>
      <c r="C11" s="38"/>
      <c r="D11" s="38"/>
      <c r="E11" s="155" t="s">
        <v>814</v>
      </c>
      <c r="F11" s="38"/>
      <c r="G11" s="38"/>
      <c r="H11" s="38"/>
      <c r="I11" s="154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4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19</v>
      </c>
      <c r="G13" s="38"/>
      <c r="H13" s="38"/>
      <c r="I13" s="156" t="s">
        <v>20</v>
      </c>
      <c r="J13" s="141" t="s">
        <v>21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22</v>
      </c>
      <c r="E14" s="38"/>
      <c r="F14" s="141" t="s">
        <v>23</v>
      </c>
      <c r="G14" s="38"/>
      <c r="H14" s="38"/>
      <c r="I14" s="156" t="s">
        <v>24</v>
      </c>
      <c r="J14" s="157" t="str">
        <f>'Rekapitulace stavby'!AN8</f>
        <v>11. 9. 2020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158" t="s">
        <v>26</v>
      </c>
      <c r="E15" s="38"/>
      <c r="F15" s="159" t="s">
        <v>27</v>
      </c>
      <c r="G15" s="38"/>
      <c r="H15" s="38"/>
      <c r="I15" s="160" t="s">
        <v>28</v>
      </c>
      <c r="J15" s="159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30</v>
      </c>
      <c r="E16" s="38"/>
      <c r="F16" s="38"/>
      <c r="G16" s="38"/>
      <c r="H16" s="38"/>
      <c r="I16" s="156" t="s">
        <v>31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32</v>
      </c>
      <c r="F17" s="38"/>
      <c r="G17" s="38"/>
      <c r="H17" s="38"/>
      <c r="I17" s="156" t="s">
        <v>33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4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34</v>
      </c>
      <c r="E19" s="38"/>
      <c r="F19" s="38"/>
      <c r="G19" s="38"/>
      <c r="H19" s="38"/>
      <c r="I19" s="156" t="s">
        <v>31</v>
      </c>
      <c r="J19" s="32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2" t="str">
        <f>'Rekapitulace stavby'!E14</f>
        <v>Vyplň údaj</v>
      </c>
      <c r="F20" s="141"/>
      <c r="G20" s="141"/>
      <c r="H20" s="141"/>
      <c r="I20" s="156" t="s">
        <v>33</v>
      </c>
      <c r="J20" s="32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4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36</v>
      </c>
      <c r="E22" s="38"/>
      <c r="F22" s="38"/>
      <c r="G22" s="38"/>
      <c r="H22" s="38"/>
      <c r="I22" s="156" t="s">
        <v>31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37</v>
      </c>
      <c r="F23" s="38"/>
      <c r="G23" s="38"/>
      <c r="H23" s="38"/>
      <c r="I23" s="156" t="s">
        <v>33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4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39</v>
      </c>
      <c r="E25" s="38"/>
      <c r="F25" s="38"/>
      <c r="G25" s="38"/>
      <c r="H25" s="38"/>
      <c r="I25" s="156" t="s">
        <v>31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6" t="s">
        <v>33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4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41</v>
      </c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61"/>
      <c r="B29" s="162"/>
      <c r="C29" s="161"/>
      <c r="D29" s="161"/>
      <c r="E29" s="163" t="s">
        <v>1</v>
      </c>
      <c r="F29" s="163"/>
      <c r="G29" s="163"/>
      <c r="H29" s="163"/>
      <c r="I29" s="164"/>
      <c r="J29" s="161"/>
      <c r="K29" s="161"/>
      <c r="L29" s="165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4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6"/>
      <c r="E31" s="166"/>
      <c r="F31" s="166"/>
      <c r="G31" s="166"/>
      <c r="H31" s="166"/>
      <c r="I31" s="167"/>
      <c r="J31" s="166"/>
      <c r="K31" s="166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8" t="s">
        <v>42</v>
      </c>
      <c r="E32" s="38"/>
      <c r="F32" s="38"/>
      <c r="G32" s="38"/>
      <c r="H32" s="38"/>
      <c r="I32" s="154"/>
      <c r="J32" s="169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6"/>
      <c r="E33" s="166"/>
      <c r="F33" s="166"/>
      <c r="G33" s="166"/>
      <c r="H33" s="166"/>
      <c r="I33" s="167"/>
      <c r="J33" s="166"/>
      <c r="K33" s="166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70" t="s">
        <v>44</v>
      </c>
      <c r="G34" s="38"/>
      <c r="H34" s="38"/>
      <c r="I34" s="171" t="s">
        <v>43</v>
      </c>
      <c r="J34" s="170" t="s">
        <v>45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2" t="s">
        <v>46</v>
      </c>
      <c r="E35" s="152" t="s">
        <v>47</v>
      </c>
      <c r="F35" s="173">
        <f>ROUND((SUM(BE122:BE185)),  2)</f>
        <v>0</v>
      </c>
      <c r="G35" s="38"/>
      <c r="H35" s="38"/>
      <c r="I35" s="174">
        <v>0.20999999999999999</v>
      </c>
      <c r="J35" s="173">
        <f>ROUND(((SUM(BE122:BE185))*I35),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48</v>
      </c>
      <c r="F36" s="173">
        <f>ROUND((SUM(BF122:BF185)),  2)</f>
        <v>0</v>
      </c>
      <c r="G36" s="38"/>
      <c r="H36" s="38"/>
      <c r="I36" s="174">
        <v>0.14999999999999999</v>
      </c>
      <c r="J36" s="173">
        <f>ROUND(((SUM(BF122:BF185))*I36),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49</v>
      </c>
      <c r="F37" s="173">
        <f>ROUND((SUM(BG122:BG185)),  2)</f>
        <v>0</v>
      </c>
      <c r="G37" s="38"/>
      <c r="H37" s="38"/>
      <c r="I37" s="174">
        <v>0.20999999999999999</v>
      </c>
      <c r="J37" s="17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50</v>
      </c>
      <c r="F38" s="173">
        <f>ROUND((SUM(BH122:BH185)),  2)</f>
        <v>0</v>
      </c>
      <c r="G38" s="38"/>
      <c r="H38" s="38"/>
      <c r="I38" s="174">
        <v>0.14999999999999999</v>
      </c>
      <c r="J38" s="17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51</v>
      </c>
      <c r="F39" s="173">
        <f>ROUND((SUM(BI122:BI185)),  2)</f>
        <v>0</v>
      </c>
      <c r="G39" s="38"/>
      <c r="H39" s="38"/>
      <c r="I39" s="174">
        <v>0</v>
      </c>
      <c r="J39" s="17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5"/>
      <c r="D41" s="176" t="s">
        <v>52</v>
      </c>
      <c r="E41" s="177"/>
      <c r="F41" s="177"/>
      <c r="G41" s="178" t="s">
        <v>53</v>
      </c>
      <c r="H41" s="179" t="s">
        <v>54</v>
      </c>
      <c r="I41" s="180"/>
      <c r="J41" s="181">
        <f>SUM(J32:J39)</f>
        <v>0</v>
      </c>
      <c r="K41" s="18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4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2" customFormat="1" ht="14.4" customHeight="1">
      <c r="B49" s="63"/>
      <c r="D49" s="183" t="s">
        <v>55</v>
      </c>
      <c r="E49" s="184"/>
      <c r="F49" s="184"/>
      <c r="G49" s="183" t="s">
        <v>56</v>
      </c>
      <c r="H49" s="184"/>
      <c r="I49" s="185"/>
      <c r="J49" s="184"/>
      <c r="K49" s="184"/>
      <c r="L49" s="6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2" customFormat="1">
      <c r="A60" s="38"/>
      <c r="B60" s="44"/>
      <c r="C60" s="38"/>
      <c r="D60" s="186" t="s">
        <v>57</v>
      </c>
      <c r="E60" s="187"/>
      <c r="F60" s="188" t="s">
        <v>58</v>
      </c>
      <c r="G60" s="186" t="s">
        <v>57</v>
      </c>
      <c r="H60" s="187"/>
      <c r="I60" s="189"/>
      <c r="J60" s="190" t="s">
        <v>58</v>
      </c>
      <c r="K60" s="187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19"/>
      <c r="L61" s="19"/>
    </row>
    <row r="62">
      <c r="B62" s="19"/>
      <c r="L62" s="19"/>
    </row>
    <row r="63">
      <c r="B63" s="19"/>
      <c r="L63" s="19"/>
    </row>
    <row r="64" s="2" customFormat="1">
      <c r="A64" s="38"/>
      <c r="B64" s="44"/>
      <c r="C64" s="38"/>
      <c r="D64" s="183" t="s">
        <v>59</v>
      </c>
      <c r="E64" s="191"/>
      <c r="F64" s="191"/>
      <c r="G64" s="183" t="s">
        <v>60</v>
      </c>
      <c r="H64" s="191"/>
      <c r="I64" s="192"/>
      <c r="J64" s="191"/>
      <c r="K64" s="191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2" customFormat="1">
      <c r="A75" s="38"/>
      <c r="B75" s="44"/>
      <c r="C75" s="38"/>
      <c r="D75" s="186" t="s">
        <v>57</v>
      </c>
      <c r="E75" s="187"/>
      <c r="F75" s="188" t="s">
        <v>58</v>
      </c>
      <c r="G75" s="186" t="s">
        <v>57</v>
      </c>
      <c r="H75" s="187"/>
      <c r="I75" s="189"/>
      <c r="J75" s="190" t="s">
        <v>58</v>
      </c>
      <c r="K75" s="187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3"/>
      <c r="C76" s="194"/>
      <c r="D76" s="194"/>
      <c r="E76" s="194"/>
      <c r="F76" s="194"/>
      <c r="G76" s="194"/>
      <c r="H76" s="194"/>
      <c r="I76" s="195"/>
      <c r="J76" s="194"/>
      <c r="K76" s="19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hidden="1" s="2" customFormat="1" ht="6.96" customHeight="1">
      <c r="A80" s="38"/>
      <c r="B80" s="196"/>
      <c r="C80" s="197"/>
      <c r="D80" s="197"/>
      <c r="E80" s="197"/>
      <c r="F80" s="197"/>
      <c r="G80" s="197"/>
      <c r="H80" s="197"/>
      <c r="I80" s="198"/>
      <c r="J80" s="197"/>
      <c r="K80" s="197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hidden="1" s="2" customFormat="1" ht="24.96" customHeight="1">
      <c r="A81" s="38"/>
      <c r="B81" s="39"/>
      <c r="C81" s="22" t="s">
        <v>147</v>
      </c>
      <c r="D81" s="40"/>
      <c r="E81" s="40"/>
      <c r="F81" s="40"/>
      <c r="G81" s="40"/>
      <c r="H81" s="40"/>
      <c r="I81" s="154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12" customHeight="1">
      <c r="A83" s="38"/>
      <c r="B83" s="39"/>
      <c r="C83" s="31" t="s">
        <v>16</v>
      </c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23.25" customHeight="1">
      <c r="A84" s="38"/>
      <c r="B84" s="39"/>
      <c r="C84" s="40"/>
      <c r="D84" s="40"/>
      <c r="E84" s="199" t="str">
        <f>E7</f>
        <v>Zvýšení bezpečnosti dopravy III. – přechod Blažkova a Lipová – Na Bídě přejezd tramvají</v>
      </c>
      <c r="F84" s="31"/>
      <c r="G84" s="31"/>
      <c r="H84" s="31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1" customFormat="1" ht="12" customHeight="1">
      <c r="B85" s="20"/>
      <c r="C85" s="31" t="s">
        <v>144</v>
      </c>
      <c r="D85" s="21"/>
      <c r="E85" s="21"/>
      <c r="F85" s="21"/>
      <c r="G85" s="21"/>
      <c r="H85" s="21"/>
      <c r="I85" s="146"/>
      <c r="J85" s="21"/>
      <c r="K85" s="21"/>
      <c r="L85" s="19"/>
    </row>
    <row r="86" hidden="1" s="2" customFormat="1" ht="16.5" customHeight="1">
      <c r="A86" s="38"/>
      <c r="B86" s="39"/>
      <c r="C86" s="40"/>
      <c r="D86" s="40"/>
      <c r="E86" s="199" t="s">
        <v>813</v>
      </c>
      <c r="F86" s="40"/>
      <c r="G86" s="40"/>
      <c r="H86" s="40"/>
      <c r="I86" s="15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1" t="s">
        <v>251</v>
      </c>
      <c r="D87" s="40"/>
      <c r="E87" s="40"/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24.75" customHeight="1">
      <c r="A88" s="38"/>
      <c r="B88" s="39"/>
      <c r="C88" s="40"/>
      <c r="D88" s="40"/>
      <c r="E88" s="76" t="str">
        <f>E11</f>
        <v>SO 401.2.1 - Technologie SSZ - SSZ LB.22 Lipová – Na Bídě přejezd tramvají</v>
      </c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4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12" customHeight="1">
      <c r="A90" s="38"/>
      <c r="B90" s="39"/>
      <c r="C90" s="31" t="s">
        <v>22</v>
      </c>
      <c r="D90" s="40"/>
      <c r="E90" s="40"/>
      <c r="F90" s="26" t="str">
        <f>F14</f>
        <v>Liberec</v>
      </c>
      <c r="G90" s="40"/>
      <c r="H90" s="40"/>
      <c r="I90" s="156" t="s">
        <v>24</v>
      </c>
      <c r="J90" s="79" t="str">
        <f>IF(J14="","",J14)</f>
        <v>11. 9. 2020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4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5.65" customHeight="1">
      <c r="A92" s="38"/>
      <c r="B92" s="39"/>
      <c r="C92" s="31" t="s">
        <v>30</v>
      </c>
      <c r="D92" s="40"/>
      <c r="E92" s="40"/>
      <c r="F92" s="26" t="str">
        <f>E17</f>
        <v>Statutární město Liberec</v>
      </c>
      <c r="G92" s="40"/>
      <c r="H92" s="40"/>
      <c r="I92" s="156" t="s">
        <v>36</v>
      </c>
      <c r="J92" s="36" t="str">
        <f>E23</f>
        <v>Swarco Traffic CZ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1" t="s">
        <v>34</v>
      </c>
      <c r="D93" s="40"/>
      <c r="E93" s="40"/>
      <c r="F93" s="26" t="str">
        <f>IF(E20="","",E20)</f>
        <v>Vyplň údaj</v>
      </c>
      <c r="G93" s="40"/>
      <c r="H93" s="40"/>
      <c r="I93" s="156" t="s">
        <v>39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4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29.28" customHeight="1">
      <c r="A95" s="38"/>
      <c r="B95" s="39"/>
      <c r="C95" s="200" t="s">
        <v>148</v>
      </c>
      <c r="D95" s="201"/>
      <c r="E95" s="201"/>
      <c r="F95" s="201"/>
      <c r="G95" s="201"/>
      <c r="H95" s="201"/>
      <c r="I95" s="202"/>
      <c r="J95" s="203" t="s">
        <v>149</v>
      </c>
      <c r="K95" s="201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4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22.8" customHeight="1">
      <c r="A97" s="38"/>
      <c r="B97" s="39"/>
      <c r="C97" s="204" t="s">
        <v>150</v>
      </c>
      <c r="D97" s="40"/>
      <c r="E97" s="40"/>
      <c r="F97" s="40"/>
      <c r="G97" s="40"/>
      <c r="H97" s="40"/>
      <c r="I97" s="154"/>
      <c r="J97" s="110">
        <f>J122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6" t="s">
        <v>151</v>
      </c>
    </row>
    <row r="98" hidden="1" s="9" customFormat="1" ht="24.96" customHeight="1">
      <c r="A98" s="9"/>
      <c r="B98" s="205"/>
      <c r="C98" s="206"/>
      <c r="D98" s="207" t="s">
        <v>589</v>
      </c>
      <c r="E98" s="208"/>
      <c r="F98" s="208"/>
      <c r="G98" s="208"/>
      <c r="H98" s="208"/>
      <c r="I98" s="209"/>
      <c r="J98" s="210">
        <f>J123</f>
        <v>0</v>
      </c>
      <c r="K98" s="206"/>
      <c r="L98" s="21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10" customFormat="1" ht="19.92" customHeight="1">
      <c r="A99" s="10"/>
      <c r="B99" s="212"/>
      <c r="C99" s="133"/>
      <c r="D99" s="213" t="s">
        <v>590</v>
      </c>
      <c r="E99" s="214"/>
      <c r="F99" s="214"/>
      <c r="G99" s="214"/>
      <c r="H99" s="214"/>
      <c r="I99" s="215"/>
      <c r="J99" s="216">
        <f>J124</f>
        <v>0</v>
      </c>
      <c r="K99" s="133"/>
      <c r="L99" s="21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212"/>
      <c r="C100" s="133"/>
      <c r="D100" s="213" t="s">
        <v>591</v>
      </c>
      <c r="E100" s="214"/>
      <c r="F100" s="214"/>
      <c r="G100" s="214"/>
      <c r="H100" s="214"/>
      <c r="I100" s="215"/>
      <c r="J100" s="216">
        <f>J155</f>
        <v>0</v>
      </c>
      <c r="K100" s="133"/>
      <c r="L100" s="21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54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hidden="1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95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hidden="1"/>
    <row r="104" hidden="1"/>
    <row r="105" hidden="1"/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98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2" t="s">
        <v>159</v>
      </c>
      <c r="D107" s="40"/>
      <c r="E107" s="40"/>
      <c r="F107" s="40"/>
      <c r="G107" s="40"/>
      <c r="H107" s="40"/>
      <c r="I107" s="15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5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1" t="s">
        <v>16</v>
      </c>
      <c r="D109" s="40"/>
      <c r="E109" s="40"/>
      <c r="F109" s="40"/>
      <c r="G109" s="40"/>
      <c r="H109" s="40"/>
      <c r="I109" s="15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3.25" customHeight="1">
      <c r="A110" s="38"/>
      <c r="B110" s="39"/>
      <c r="C110" s="40"/>
      <c r="D110" s="40"/>
      <c r="E110" s="199" t="str">
        <f>E7</f>
        <v>Zvýšení bezpečnosti dopravy III. – přechod Blažkova a Lipová – Na Bídě přejezd tramvají</v>
      </c>
      <c r="F110" s="31"/>
      <c r="G110" s="31"/>
      <c r="H110" s="31"/>
      <c r="I110" s="15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0"/>
      <c r="C111" s="31" t="s">
        <v>144</v>
      </c>
      <c r="D111" s="21"/>
      <c r="E111" s="21"/>
      <c r="F111" s="21"/>
      <c r="G111" s="21"/>
      <c r="H111" s="21"/>
      <c r="I111" s="146"/>
      <c r="J111" s="21"/>
      <c r="K111" s="21"/>
      <c r="L111" s="19"/>
    </row>
    <row r="112" s="2" customFormat="1" ht="16.5" customHeight="1">
      <c r="A112" s="38"/>
      <c r="B112" s="39"/>
      <c r="C112" s="40"/>
      <c r="D112" s="40"/>
      <c r="E112" s="199" t="s">
        <v>813</v>
      </c>
      <c r="F112" s="40"/>
      <c r="G112" s="40"/>
      <c r="H112" s="40"/>
      <c r="I112" s="15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1" t="s">
        <v>251</v>
      </c>
      <c r="D113" s="40"/>
      <c r="E113" s="40"/>
      <c r="F113" s="40"/>
      <c r="G113" s="40"/>
      <c r="H113" s="40"/>
      <c r="I113" s="15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75" customHeight="1">
      <c r="A114" s="38"/>
      <c r="B114" s="39"/>
      <c r="C114" s="40"/>
      <c r="D114" s="40"/>
      <c r="E114" s="76" t="str">
        <f>E11</f>
        <v>SO 401.2.1 - Technologie SSZ - SSZ LB.22 Lipová – Na Bídě přejezd tramvají</v>
      </c>
      <c r="F114" s="40"/>
      <c r="G114" s="40"/>
      <c r="H114" s="40"/>
      <c r="I114" s="15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1" t="s">
        <v>22</v>
      </c>
      <c r="D116" s="40"/>
      <c r="E116" s="40"/>
      <c r="F116" s="26" t="str">
        <f>F14</f>
        <v>Liberec</v>
      </c>
      <c r="G116" s="40"/>
      <c r="H116" s="40"/>
      <c r="I116" s="156" t="s">
        <v>24</v>
      </c>
      <c r="J116" s="79" t="str">
        <f>IF(J14="","",J14)</f>
        <v>11. 9. 2020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1" t="s">
        <v>30</v>
      </c>
      <c r="D118" s="40"/>
      <c r="E118" s="40"/>
      <c r="F118" s="26" t="str">
        <f>E17</f>
        <v>Statutární město Liberec</v>
      </c>
      <c r="G118" s="40"/>
      <c r="H118" s="40"/>
      <c r="I118" s="156" t="s">
        <v>36</v>
      </c>
      <c r="J118" s="36" t="str">
        <f>E23</f>
        <v>Swarco Traffic CZ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1" t="s">
        <v>34</v>
      </c>
      <c r="D119" s="40"/>
      <c r="E119" s="40"/>
      <c r="F119" s="26" t="str">
        <f>IF(E20="","",E20)</f>
        <v>Vyplň údaj</v>
      </c>
      <c r="G119" s="40"/>
      <c r="H119" s="40"/>
      <c r="I119" s="156" t="s">
        <v>39</v>
      </c>
      <c r="J119" s="36" t="str">
        <f>E26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15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18"/>
      <c r="B121" s="219"/>
      <c r="C121" s="220" t="s">
        <v>160</v>
      </c>
      <c r="D121" s="221" t="s">
        <v>67</v>
      </c>
      <c r="E121" s="221" t="s">
        <v>63</v>
      </c>
      <c r="F121" s="221" t="s">
        <v>64</v>
      </c>
      <c r="G121" s="221" t="s">
        <v>161</v>
      </c>
      <c r="H121" s="221" t="s">
        <v>162</v>
      </c>
      <c r="I121" s="222" t="s">
        <v>163</v>
      </c>
      <c r="J121" s="221" t="s">
        <v>149</v>
      </c>
      <c r="K121" s="223" t="s">
        <v>164</v>
      </c>
      <c r="L121" s="224"/>
      <c r="M121" s="100" t="s">
        <v>1</v>
      </c>
      <c r="N121" s="101" t="s">
        <v>46</v>
      </c>
      <c r="O121" s="101" t="s">
        <v>165</v>
      </c>
      <c r="P121" s="101" t="s">
        <v>166</v>
      </c>
      <c r="Q121" s="101" t="s">
        <v>167</v>
      </c>
      <c r="R121" s="101" t="s">
        <v>168</v>
      </c>
      <c r="S121" s="101" t="s">
        <v>169</v>
      </c>
      <c r="T121" s="102" t="s">
        <v>170</v>
      </c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</row>
    <row r="122" s="2" customFormat="1" ht="22.8" customHeight="1">
      <c r="A122" s="38"/>
      <c r="B122" s="39"/>
      <c r="C122" s="107" t="s">
        <v>171</v>
      </c>
      <c r="D122" s="40"/>
      <c r="E122" s="40"/>
      <c r="F122" s="40"/>
      <c r="G122" s="40"/>
      <c r="H122" s="40"/>
      <c r="I122" s="154"/>
      <c r="J122" s="225">
        <f>BK122</f>
        <v>0</v>
      </c>
      <c r="K122" s="40"/>
      <c r="L122" s="44"/>
      <c r="M122" s="103"/>
      <c r="N122" s="226"/>
      <c r="O122" s="104"/>
      <c r="P122" s="227">
        <f>P123</f>
        <v>0</v>
      </c>
      <c r="Q122" s="104"/>
      <c r="R122" s="227">
        <f>R123</f>
        <v>0.42469999999999997</v>
      </c>
      <c r="S122" s="104"/>
      <c r="T122" s="22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6" t="s">
        <v>81</v>
      </c>
      <c r="AU122" s="16" t="s">
        <v>151</v>
      </c>
      <c r="BK122" s="229">
        <f>BK123</f>
        <v>0</v>
      </c>
    </row>
    <row r="123" s="12" customFormat="1" ht="25.92" customHeight="1">
      <c r="A123" s="12"/>
      <c r="B123" s="230"/>
      <c r="C123" s="231"/>
      <c r="D123" s="232" t="s">
        <v>81</v>
      </c>
      <c r="E123" s="233" t="s">
        <v>268</v>
      </c>
      <c r="F123" s="233" t="s">
        <v>592</v>
      </c>
      <c r="G123" s="231"/>
      <c r="H123" s="231"/>
      <c r="I123" s="234"/>
      <c r="J123" s="235">
        <f>BK123</f>
        <v>0</v>
      </c>
      <c r="K123" s="231"/>
      <c r="L123" s="236"/>
      <c r="M123" s="237"/>
      <c r="N123" s="238"/>
      <c r="O123" s="238"/>
      <c r="P123" s="239">
        <f>P124+P155</f>
        <v>0</v>
      </c>
      <c r="Q123" s="238"/>
      <c r="R123" s="239">
        <f>R124+R155</f>
        <v>0.42469999999999997</v>
      </c>
      <c r="S123" s="238"/>
      <c r="T123" s="240">
        <f>T124+T155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41" t="s">
        <v>186</v>
      </c>
      <c r="AT123" s="242" t="s">
        <v>81</v>
      </c>
      <c r="AU123" s="242" t="s">
        <v>82</v>
      </c>
      <c r="AY123" s="241" t="s">
        <v>175</v>
      </c>
      <c r="BK123" s="243">
        <f>BK124+BK155</f>
        <v>0</v>
      </c>
    </row>
    <row r="124" s="12" customFormat="1" ht="22.8" customHeight="1">
      <c r="A124" s="12"/>
      <c r="B124" s="230"/>
      <c r="C124" s="231"/>
      <c r="D124" s="232" t="s">
        <v>81</v>
      </c>
      <c r="E124" s="244" t="s">
        <v>593</v>
      </c>
      <c r="F124" s="244" t="s">
        <v>594</v>
      </c>
      <c r="G124" s="231"/>
      <c r="H124" s="231"/>
      <c r="I124" s="234"/>
      <c r="J124" s="245">
        <f>BK124</f>
        <v>0</v>
      </c>
      <c r="K124" s="231"/>
      <c r="L124" s="236"/>
      <c r="M124" s="237"/>
      <c r="N124" s="238"/>
      <c r="O124" s="238"/>
      <c r="P124" s="239">
        <f>SUM(P125:P154)</f>
        <v>0</v>
      </c>
      <c r="Q124" s="238"/>
      <c r="R124" s="239">
        <f>SUM(R125:R154)</f>
        <v>0.42469999999999997</v>
      </c>
      <c r="S124" s="238"/>
      <c r="T124" s="240">
        <f>SUM(T125:T154)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41" t="s">
        <v>186</v>
      </c>
      <c r="AT124" s="242" t="s">
        <v>81</v>
      </c>
      <c r="AU124" s="242" t="s">
        <v>90</v>
      </c>
      <c r="AY124" s="241" t="s">
        <v>175</v>
      </c>
      <c r="BK124" s="243">
        <f>SUM(BK125:BK154)</f>
        <v>0</v>
      </c>
    </row>
    <row r="125" s="2" customFormat="1" ht="16.5" customHeight="1">
      <c r="A125" s="38"/>
      <c r="B125" s="39"/>
      <c r="C125" s="286" t="s">
        <v>90</v>
      </c>
      <c r="D125" s="286" t="s">
        <v>268</v>
      </c>
      <c r="E125" s="287" t="s">
        <v>595</v>
      </c>
      <c r="F125" s="288" t="s">
        <v>596</v>
      </c>
      <c r="G125" s="289" t="s">
        <v>597</v>
      </c>
      <c r="H125" s="290">
        <v>95</v>
      </c>
      <c r="I125" s="291"/>
      <c r="J125" s="292">
        <f>ROUND(I125*H125,2)</f>
        <v>0</v>
      </c>
      <c r="K125" s="288" t="s">
        <v>198</v>
      </c>
      <c r="L125" s="293"/>
      <c r="M125" s="294" t="s">
        <v>1</v>
      </c>
      <c r="N125" s="295" t="s">
        <v>47</v>
      </c>
      <c r="O125" s="91"/>
      <c r="P125" s="255">
        <f>O125*H125</f>
        <v>0</v>
      </c>
      <c r="Q125" s="255">
        <v>0</v>
      </c>
      <c r="R125" s="255">
        <f>Q125*H125</f>
        <v>0</v>
      </c>
      <c r="S125" s="255">
        <v>0</v>
      </c>
      <c r="T125" s="25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7" t="s">
        <v>598</v>
      </c>
      <c r="AT125" s="257" t="s">
        <v>268</v>
      </c>
      <c r="AU125" s="257" t="s">
        <v>92</v>
      </c>
      <c r="AY125" s="16" t="s">
        <v>175</v>
      </c>
      <c r="BE125" s="258">
        <f>IF(N125="základní",J125,0)</f>
        <v>0</v>
      </c>
      <c r="BF125" s="258">
        <f>IF(N125="snížená",J125,0)</f>
        <v>0</v>
      </c>
      <c r="BG125" s="258">
        <f>IF(N125="zákl. přenesená",J125,0)</f>
        <v>0</v>
      </c>
      <c r="BH125" s="258">
        <f>IF(N125="sníž. přenesená",J125,0)</f>
        <v>0</v>
      </c>
      <c r="BI125" s="258">
        <f>IF(N125="nulová",J125,0)</f>
        <v>0</v>
      </c>
      <c r="BJ125" s="16" t="s">
        <v>90</v>
      </c>
      <c r="BK125" s="258">
        <f>ROUND(I125*H125,2)</f>
        <v>0</v>
      </c>
      <c r="BL125" s="16" t="s">
        <v>599</v>
      </c>
      <c r="BM125" s="257" t="s">
        <v>92</v>
      </c>
    </row>
    <row r="126" s="2" customFormat="1" ht="16.5" customHeight="1">
      <c r="A126" s="38"/>
      <c r="B126" s="39"/>
      <c r="C126" s="286" t="s">
        <v>92</v>
      </c>
      <c r="D126" s="286" t="s">
        <v>268</v>
      </c>
      <c r="E126" s="287" t="s">
        <v>602</v>
      </c>
      <c r="F126" s="288" t="s">
        <v>603</v>
      </c>
      <c r="G126" s="289" t="s">
        <v>597</v>
      </c>
      <c r="H126" s="290">
        <v>110</v>
      </c>
      <c r="I126" s="291"/>
      <c r="J126" s="292">
        <f>ROUND(I126*H126,2)</f>
        <v>0</v>
      </c>
      <c r="K126" s="288" t="s">
        <v>198</v>
      </c>
      <c r="L126" s="293"/>
      <c r="M126" s="294" t="s">
        <v>1</v>
      </c>
      <c r="N126" s="295" t="s">
        <v>47</v>
      </c>
      <c r="O126" s="91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57" t="s">
        <v>598</v>
      </c>
      <c r="AT126" s="257" t="s">
        <v>268</v>
      </c>
      <c r="AU126" s="257" t="s">
        <v>92</v>
      </c>
      <c r="AY126" s="16" t="s">
        <v>175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6" t="s">
        <v>90</v>
      </c>
      <c r="BK126" s="258">
        <f>ROUND(I126*H126,2)</f>
        <v>0</v>
      </c>
      <c r="BL126" s="16" t="s">
        <v>599</v>
      </c>
      <c r="BM126" s="257" t="s">
        <v>183</v>
      </c>
    </row>
    <row r="127" s="2" customFormat="1" ht="16.5" customHeight="1">
      <c r="A127" s="38"/>
      <c r="B127" s="39"/>
      <c r="C127" s="286" t="s">
        <v>186</v>
      </c>
      <c r="D127" s="286" t="s">
        <v>268</v>
      </c>
      <c r="E127" s="287" t="s">
        <v>815</v>
      </c>
      <c r="F127" s="288" t="s">
        <v>816</v>
      </c>
      <c r="G127" s="289" t="s">
        <v>597</v>
      </c>
      <c r="H127" s="290">
        <v>258</v>
      </c>
      <c r="I127" s="291"/>
      <c r="J127" s="292">
        <f>ROUND(I127*H127,2)</f>
        <v>0</v>
      </c>
      <c r="K127" s="288" t="s">
        <v>182</v>
      </c>
      <c r="L127" s="293"/>
      <c r="M127" s="294" t="s">
        <v>1</v>
      </c>
      <c r="N127" s="295" t="s">
        <v>47</v>
      </c>
      <c r="O127" s="91"/>
      <c r="P127" s="255">
        <f>O127*H127</f>
        <v>0</v>
      </c>
      <c r="Q127" s="255">
        <v>0</v>
      </c>
      <c r="R127" s="255">
        <f>Q127*H127</f>
        <v>0</v>
      </c>
      <c r="S127" s="255">
        <v>0</v>
      </c>
      <c r="T127" s="25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57" t="s">
        <v>598</v>
      </c>
      <c r="AT127" s="257" t="s">
        <v>268</v>
      </c>
      <c r="AU127" s="257" t="s">
        <v>92</v>
      </c>
      <c r="AY127" s="16" t="s">
        <v>175</v>
      </c>
      <c r="BE127" s="258">
        <f>IF(N127="základní",J127,0)</f>
        <v>0</v>
      </c>
      <c r="BF127" s="258">
        <f>IF(N127="snížená",J127,0)</f>
        <v>0</v>
      </c>
      <c r="BG127" s="258">
        <f>IF(N127="zákl. přenesená",J127,0)</f>
        <v>0</v>
      </c>
      <c r="BH127" s="258">
        <f>IF(N127="sníž. přenesená",J127,0)</f>
        <v>0</v>
      </c>
      <c r="BI127" s="258">
        <f>IF(N127="nulová",J127,0)</f>
        <v>0</v>
      </c>
      <c r="BJ127" s="16" t="s">
        <v>90</v>
      </c>
      <c r="BK127" s="258">
        <f>ROUND(I127*H127,2)</f>
        <v>0</v>
      </c>
      <c r="BL127" s="16" t="s">
        <v>599</v>
      </c>
      <c r="BM127" s="257" t="s">
        <v>189</v>
      </c>
    </row>
    <row r="128" s="2" customFormat="1" ht="16.5" customHeight="1">
      <c r="A128" s="38"/>
      <c r="B128" s="39"/>
      <c r="C128" s="286" t="s">
        <v>183</v>
      </c>
      <c r="D128" s="286" t="s">
        <v>268</v>
      </c>
      <c r="E128" s="287" t="s">
        <v>604</v>
      </c>
      <c r="F128" s="288" t="s">
        <v>605</v>
      </c>
      <c r="G128" s="289" t="s">
        <v>606</v>
      </c>
      <c r="H128" s="290">
        <v>14</v>
      </c>
      <c r="I128" s="291"/>
      <c r="J128" s="292">
        <f>ROUND(I128*H128,2)</f>
        <v>0</v>
      </c>
      <c r="K128" s="288" t="s">
        <v>182</v>
      </c>
      <c r="L128" s="293"/>
      <c r="M128" s="294" t="s">
        <v>1</v>
      </c>
      <c r="N128" s="295" t="s">
        <v>47</v>
      </c>
      <c r="O128" s="91"/>
      <c r="P128" s="255">
        <f>O128*H128</f>
        <v>0</v>
      </c>
      <c r="Q128" s="255">
        <v>0</v>
      </c>
      <c r="R128" s="255">
        <f>Q128*H128</f>
        <v>0</v>
      </c>
      <c r="S128" s="255">
        <v>0</v>
      </c>
      <c r="T128" s="25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7" t="s">
        <v>598</v>
      </c>
      <c r="AT128" s="257" t="s">
        <v>268</v>
      </c>
      <c r="AU128" s="257" t="s">
        <v>92</v>
      </c>
      <c r="AY128" s="16" t="s">
        <v>175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6" t="s">
        <v>90</v>
      </c>
      <c r="BK128" s="258">
        <f>ROUND(I128*H128,2)</f>
        <v>0</v>
      </c>
      <c r="BL128" s="16" t="s">
        <v>599</v>
      </c>
      <c r="BM128" s="257" t="s">
        <v>192</v>
      </c>
    </row>
    <row r="129" s="2" customFormat="1" ht="16.5" customHeight="1">
      <c r="A129" s="38"/>
      <c r="B129" s="39"/>
      <c r="C129" s="286" t="s">
        <v>174</v>
      </c>
      <c r="D129" s="286" t="s">
        <v>268</v>
      </c>
      <c r="E129" s="287" t="s">
        <v>607</v>
      </c>
      <c r="F129" s="288" t="s">
        <v>608</v>
      </c>
      <c r="G129" s="289" t="s">
        <v>606</v>
      </c>
      <c r="H129" s="290">
        <v>8</v>
      </c>
      <c r="I129" s="291"/>
      <c r="J129" s="292">
        <f>ROUND(I129*H129,2)</f>
        <v>0</v>
      </c>
      <c r="K129" s="288" t="s">
        <v>182</v>
      </c>
      <c r="L129" s="293"/>
      <c r="M129" s="294" t="s">
        <v>1</v>
      </c>
      <c r="N129" s="295" t="s">
        <v>47</v>
      </c>
      <c r="O129" s="91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7" t="s">
        <v>598</v>
      </c>
      <c r="AT129" s="257" t="s">
        <v>268</v>
      </c>
      <c r="AU129" s="257" t="s">
        <v>92</v>
      </c>
      <c r="AY129" s="16" t="s">
        <v>175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6" t="s">
        <v>90</v>
      </c>
      <c r="BK129" s="258">
        <f>ROUND(I129*H129,2)</f>
        <v>0</v>
      </c>
      <c r="BL129" s="16" t="s">
        <v>599</v>
      </c>
      <c r="BM129" s="257" t="s">
        <v>199</v>
      </c>
    </row>
    <row r="130" s="2" customFormat="1" ht="16.5" customHeight="1">
      <c r="A130" s="38"/>
      <c r="B130" s="39"/>
      <c r="C130" s="286" t="s">
        <v>189</v>
      </c>
      <c r="D130" s="286" t="s">
        <v>268</v>
      </c>
      <c r="E130" s="287" t="s">
        <v>609</v>
      </c>
      <c r="F130" s="288" t="s">
        <v>610</v>
      </c>
      <c r="G130" s="289" t="s">
        <v>606</v>
      </c>
      <c r="H130" s="290">
        <v>68</v>
      </c>
      <c r="I130" s="291"/>
      <c r="J130" s="292">
        <f>ROUND(I130*H130,2)</f>
        <v>0</v>
      </c>
      <c r="K130" s="288" t="s">
        <v>182</v>
      </c>
      <c r="L130" s="293"/>
      <c r="M130" s="294" t="s">
        <v>1</v>
      </c>
      <c r="N130" s="295" t="s">
        <v>47</v>
      </c>
      <c r="O130" s="91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7" t="s">
        <v>598</v>
      </c>
      <c r="AT130" s="257" t="s">
        <v>268</v>
      </c>
      <c r="AU130" s="257" t="s">
        <v>92</v>
      </c>
      <c r="AY130" s="16" t="s">
        <v>175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6" t="s">
        <v>90</v>
      </c>
      <c r="BK130" s="258">
        <f>ROUND(I130*H130,2)</f>
        <v>0</v>
      </c>
      <c r="BL130" s="16" t="s">
        <v>599</v>
      </c>
      <c r="BM130" s="257" t="s">
        <v>204</v>
      </c>
    </row>
    <row r="131" s="2" customFormat="1" ht="16.5" customHeight="1">
      <c r="A131" s="38"/>
      <c r="B131" s="39"/>
      <c r="C131" s="286" t="s">
        <v>202</v>
      </c>
      <c r="D131" s="286" t="s">
        <v>268</v>
      </c>
      <c r="E131" s="287" t="s">
        <v>611</v>
      </c>
      <c r="F131" s="288" t="s">
        <v>612</v>
      </c>
      <c r="G131" s="289" t="s">
        <v>606</v>
      </c>
      <c r="H131" s="290">
        <v>2</v>
      </c>
      <c r="I131" s="291"/>
      <c r="J131" s="292">
        <f>ROUND(I131*H131,2)</f>
        <v>0</v>
      </c>
      <c r="K131" s="288" t="s">
        <v>182</v>
      </c>
      <c r="L131" s="293"/>
      <c r="M131" s="294" t="s">
        <v>1</v>
      </c>
      <c r="N131" s="295" t="s">
        <v>47</v>
      </c>
      <c r="O131" s="91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7" t="s">
        <v>598</v>
      </c>
      <c r="AT131" s="257" t="s">
        <v>268</v>
      </c>
      <c r="AU131" s="257" t="s">
        <v>92</v>
      </c>
      <c r="AY131" s="16" t="s">
        <v>175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6" t="s">
        <v>90</v>
      </c>
      <c r="BK131" s="258">
        <f>ROUND(I131*H131,2)</f>
        <v>0</v>
      </c>
      <c r="BL131" s="16" t="s">
        <v>599</v>
      </c>
      <c r="BM131" s="257" t="s">
        <v>209</v>
      </c>
    </row>
    <row r="132" s="2" customFormat="1" ht="16.5" customHeight="1">
      <c r="A132" s="38"/>
      <c r="B132" s="39"/>
      <c r="C132" s="286" t="s">
        <v>192</v>
      </c>
      <c r="D132" s="286" t="s">
        <v>268</v>
      </c>
      <c r="E132" s="287" t="s">
        <v>817</v>
      </c>
      <c r="F132" s="288" t="s">
        <v>818</v>
      </c>
      <c r="G132" s="289" t="s">
        <v>606</v>
      </c>
      <c r="H132" s="290">
        <v>1</v>
      </c>
      <c r="I132" s="291"/>
      <c r="J132" s="292">
        <f>ROUND(I132*H132,2)</f>
        <v>0</v>
      </c>
      <c r="K132" s="288" t="s">
        <v>182</v>
      </c>
      <c r="L132" s="293"/>
      <c r="M132" s="294" t="s">
        <v>1</v>
      </c>
      <c r="N132" s="295" t="s">
        <v>47</v>
      </c>
      <c r="O132" s="91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7" t="s">
        <v>598</v>
      </c>
      <c r="AT132" s="257" t="s">
        <v>268</v>
      </c>
      <c r="AU132" s="257" t="s">
        <v>92</v>
      </c>
      <c r="AY132" s="16" t="s">
        <v>175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90</v>
      </c>
      <c r="BK132" s="258">
        <f>ROUND(I132*H132,2)</f>
        <v>0</v>
      </c>
      <c r="BL132" s="16" t="s">
        <v>599</v>
      </c>
      <c r="BM132" s="257" t="s">
        <v>213</v>
      </c>
    </row>
    <row r="133" s="2" customFormat="1" ht="16.5" customHeight="1">
      <c r="A133" s="38"/>
      <c r="B133" s="39"/>
      <c r="C133" s="286" t="s">
        <v>210</v>
      </c>
      <c r="D133" s="286" t="s">
        <v>268</v>
      </c>
      <c r="E133" s="287" t="s">
        <v>819</v>
      </c>
      <c r="F133" s="288" t="s">
        <v>820</v>
      </c>
      <c r="G133" s="289" t="s">
        <v>606</v>
      </c>
      <c r="H133" s="290">
        <v>1</v>
      </c>
      <c r="I133" s="291"/>
      <c r="J133" s="292">
        <f>ROUND(I133*H133,2)</f>
        <v>0</v>
      </c>
      <c r="K133" s="288" t="s">
        <v>182</v>
      </c>
      <c r="L133" s="293"/>
      <c r="M133" s="294" t="s">
        <v>1</v>
      </c>
      <c r="N133" s="295" t="s">
        <v>47</v>
      </c>
      <c r="O133" s="91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7" t="s">
        <v>598</v>
      </c>
      <c r="AT133" s="257" t="s">
        <v>268</v>
      </c>
      <c r="AU133" s="257" t="s">
        <v>92</v>
      </c>
      <c r="AY133" s="16" t="s">
        <v>175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6" t="s">
        <v>90</v>
      </c>
      <c r="BK133" s="258">
        <f>ROUND(I133*H133,2)</f>
        <v>0</v>
      </c>
      <c r="BL133" s="16" t="s">
        <v>599</v>
      </c>
      <c r="BM133" s="257" t="s">
        <v>216</v>
      </c>
    </row>
    <row r="134" s="2" customFormat="1" ht="16.5" customHeight="1">
      <c r="A134" s="38"/>
      <c r="B134" s="39"/>
      <c r="C134" s="286" t="s">
        <v>199</v>
      </c>
      <c r="D134" s="286" t="s">
        <v>268</v>
      </c>
      <c r="E134" s="287" t="s">
        <v>821</v>
      </c>
      <c r="F134" s="288" t="s">
        <v>822</v>
      </c>
      <c r="G134" s="289" t="s">
        <v>606</v>
      </c>
      <c r="H134" s="290">
        <v>1</v>
      </c>
      <c r="I134" s="291"/>
      <c r="J134" s="292">
        <f>ROUND(I134*H134,2)</f>
        <v>0</v>
      </c>
      <c r="K134" s="288" t="s">
        <v>182</v>
      </c>
      <c r="L134" s="293"/>
      <c r="M134" s="294" t="s">
        <v>1</v>
      </c>
      <c r="N134" s="295" t="s">
        <v>47</v>
      </c>
      <c r="O134" s="91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7" t="s">
        <v>598</v>
      </c>
      <c r="AT134" s="257" t="s">
        <v>268</v>
      </c>
      <c r="AU134" s="257" t="s">
        <v>92</v>
      </c>
      <c r="AY134" s="16" t="s">
        <v>175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90</v>
      </c>
      <c r="BK134" s="258">
        <f>ROUND(I134*H134,2)</f>
        <v>0</v>
      </c>
      <c r="BL134" s="16" t="s">
        <v>599</v>
      </c>
      <c r="BM134" s="257" t="s">
        <v>222</v>
      </c>
    </row>
    <row r="135" s="2" customFormat="1" ht="21.75" customHeight="1">
      <c r="A135" s="38"/>
      <c r="B135" s="39"/>
      <c r="C135" s="286" t="s">
        <v>219</v>
      </c>
      <c r="D135" s="286" t="s">
        <v>268</v>
      </c>
      <c r="E135" s="287" t="s">
        <v>823</v>
      </c>
      <c r="F135" s="288" t="s">
        <v>824</v>
      </c>
      <c r="G135" s="289" t="s">
        <v>606</v>
      </c>
      <c r="H135" s="290">
        <v>1</v>
      </c>
      <c r="I135" s="291"/>
      <c r="J135" s="292">
        <f>ROUND(I135*H135,2)</f>
        <v>0</v>
      </c>
      <c r="K135" s="288" t="s">
        <v>182</v>
      </c>
      <c r="L135" s="293"/>
      <c r="M135" s="294" t="s">
        <v>1</v>
      </c>
      <c r="N135" s="295" t="s">
        <v>47</v>
      </c>
      <c r="O135" s="91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7" t="s">
        <v>598</v>
      </c>
      <c r="AT135" s="257" t="s">
        <v>268</v>
      </c>
      <c r="AU135" s="257" t="s">
        <v>92</v>
      </c>
      <c r="AY135" s="16" t="s">
        <v>175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90</v>
      </c>
      <c r="BK135" s="258">
        <f>ROUND(I135*H135,2)</f>
        <v>0</v>
      </c>
      <c r="BL135" s="16" t="s">
        <v>599</v>
      </c>
      <c r="BM135" s="257" t="s">
        <v>225</v>
      </c>
    </row>
    <row r="136" s="2" customFormat="1" ht="16.5" customHeight="1">
      <c r="A136" s="38"/>
      <c r="B136" s="39"/>
      <c r="C136" s="286" t="s">
        <v>204</v>
      </c>
      <c r="D136" s="286" t="s">
        <v>268</v>
      </c>
      <c r="E136" s="287" t="s">
        <v>613</v>
      </c>
      <c r="F136" s="288" t="s">
        <v>614</v>
      </c>
      <c r="G136" s="289" t="s">
        <v>606</v>
      </c>
      <c r="H136" s="290">
        <v>7</v>
      </c>
      <c r="I136" s="291"/>
      <c r="J136" s="292">
        <f>ROUND(I136*H136,2)</f>
        <v>0</v>
      </c>
      <c r="K136" s="288" t="s">
        <v>182</v>
      </c>
      <c r="L136" s="293"/>
      <c r="M136" s="294" t="s">
        <v>1</v>
      </c>
      <c r="N136" s="295" t="s">
        <v>47</v>
      </c>
      <c r="O136" s="91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7" t="s">
        <v>598</v>
      </c>
      <c r="AT136" s="257" t="s">
        <v>268</v>
      </c>
      <c r="AU136" s="257" t="s">
        <v>92</v>
      </c>
      <c r="AY136" s="16" t="s">
        <v>175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90</v>
      </c>
      <c r="BK136" s="258">
        <f>ROUND(I136*H136,2)</f>
        <v>0</v>
      </c>
      <c r="BL136" s="16" t="s">
        <v>599</v>
      </c>
      <c r="BM136" s="257" t="s">
        <v>230</v>
      </c>
    </row>
    <row r="137" s="2" customFormat="1" ht="16.5" customHeight="1">
      <c r="A137" s="38"/>
      <c r="B137" s="39"/>
      <c r="C137" s="286" t="s">
        <v>228</v>
      </c>
      <c r="D137" s="286" t="s">
        <v>268</v>
      </c>
      <c r="E137" s="287" t="s">
        <v>615</v>
      </c>
      <c r="F137" s="288" t="s">
        <v>616</v>
      </c>
      <c r="G137" s="289" t="s">
        <v>606</v>
      </c>
      <c r="H137" s="290">
        <v>1</v>
      </c>
      <c r="I137" s="291"/>
      <c r="J137" s="292">
        <f>ROUND(I137*H137,2)</f>
        <v>0</v>
      </c>
      <c r="K137" s="288" t="s">
        <v>182</v>
      </c>
      <c r="L137" s="293"/>
      <c r="M137" s="294" t="s">
        <v>1</v>
      </c>
      <c r="N137" s="295" t="s">
        <v>47</v>
      </c>
      <c r="O137" s="91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7" t="s">
        <v>598</v>
      </c>
      <c r="AT137" s="257" t="s">
        <v>268</v>
      </c>
      <c r="AU137" s="257" t="s">
        <v>92</v>
      </c>
      <c r="AY137" s="16" t="s">
        <v>175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90</v>
      </c>
      <c r="BK137" s="258">
        <f>ROUND(I137*H137,2)</f>
        <v>0</v>
      </c>
      <c r="BL137" s="16" t="s">
        <v>599</v>
      </c>
      <c r="BM137" s="257" t="s">
        <v>240</v>
      </c>
    </row>
    <row r="138" s="2" customFormat="1" ht="16.5" customHeight="1">
      <c r="A138" s="38"/>
      <c r="B138" s="39"/>
      <c r="C138" s="286" t="s">
        <v>209</v>
      </c>
      <c r="D138" s="286" t="s">
        <v>268</v>
      </c>
      <c r="E138" s="287" t="s">
        <v>617</v>
      </c>
      <c r="F138" s="288" t="s">
        <v>618</v>
      </c>
      <c r="G138" s="289" t="s">
        <v>606</v>
      </c>
      <c r="H138" s="290">
        <v>8</v>
      </c>
      <c r="I138" s="291"/>
      <c r="J138" s="292">
        <f>ROUND(I138*H138,2)</f>
        <v>0</v>
      </c>
      <c r="K138" s="288" t="s">
        <v>182</v>
      </c>
      <c r="L138" s="293"/>
      <c r="M138" s="294" t="s">
        <v>1</v>
      </c>
      <c r="N138" s="295" t="s">
        <v>47</v>
      </c>
      <c r="O138" s="91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7" t="s">
        <v>598</v>
      </c>
      <c r="AT138" s="257" t="s">
        <v>268</v>
      </c>
      <c r="AU138" s="257" t="s">
        <v>92</v>
      </c>
      <c r="AY138" s="16" t="s">
        <v>175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90</v>
      </c>
      <c r="BK138" s="258">
        <f>ROUND(I138*H138,2)</f>
        <v>0</v>
      </c>
      <c r="BL138" s="16" t="s">
        <v>599</v>
      </c>
      <c r="BM138" s="257" t="s">
        <v>248</v>
      </c>
    </row>
    <row r="139" s="2" customFormat="1" ht="16.5" customHeight="1">
      <c r="A139" s="38"/>
      <c r="B139" s="39"/>
      <c r="C139" s="286" t="s">
        <v>8</v>
      </c>
      <c r="D139" s="286" t="s">
        <v>268</v>
      </c>
      <c r="E139" s="287" t="s">
        <v>825</v>
      </c>
      <c r="F139" s="288" t="s">
        <v>826</v>
      </c>
      <c r="G139" s="289" t="s">
        <v>606</v>
      </c>
      <c r="H139" s="290">
        <v>4</v>
      </c>
      <c r="I139" s="291"/>
      <c r="J139" s="292">
        <f>ROUND(I139*H139,2)</f>
        <v>0</v>
      </c>
      <c r="K139" s="288" t="s">
        <v>182</v>
      </c>
      <c r="L139" s="293"/>
      <c r="M139" s="294" t="s">
        <v>1</v>
      </c>
      <c r="N139" s="295" t="s">
        <v>47</v>
      </c>
      <c r="O139" s="91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7" t="s">
        <v>598</v>
      </c>
      <c r="AT139" s="257" t="s">
        <v>268</v>
      </c>
      <c r="AU139" s="257" t="s">
        <v>92</v>
      </c>
      <c r="AY139" s="16" t="s">
        <v>175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90</v>
      </c>
      <c r="BK139" s="258">
        <f>ROUND(I139*H139,2)</f>
        <v>0</v>
      </c>
      <c r="BL139" s="16" t="s">
        <v>599</v>
      </c>
      <c r="BM139" s="257" t="s">
        <v>249</v>
      </c>
    </row>
    <row r="140" s="2" customFormat="1" ht="21.75" customHeight="1">
      <c r="A140" s="38"/>
      <c r="B140" s="39"/>
      <c r="C140" s="286" t="s">
        <v>213</v>
      </c>
      <c r="D140" s="286" t="s">
        <v>268</v>
      </c>
      <c r="E140" s="287" t="s">
        <v>827</v>
      </c>
      <c r="F140" s="288" t="s">
        <v>828</v>
      </c>
      <c r="G140" s="289" t="s">
        <v>606</v>
      </c>
      <c r="H140" s="290">
        <v>2</v>
      </c>
      <c r="I140" s="291"/>
      <c r="J140" s="292">
        <f>ROUND(I140*H140,2)</f>
        <v>0</v>
      </c>
      <c r="K140" s="288" t="s">
        <v>182</v>
      </c>
      <c r="L140" s="293"/>
      <c r="M140" s="294" t="s">
        <v>1</v>
      </c>
      <c r="N140" s="295" t="s">
        <v>47</v>
      </c>
      <c r="O140" s="91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7" t="s">
        <v>598</v>
      </c>
      <c r="AT140" s="257" t="s">
        <v>268</v>
      </c>
      <c r="AU140" s="257" t="s">
        <v>92</v>
      </c>
      <c r="AY140" s="16" t="s">
        <v>175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90</v>
      </c>
      <c r="BK140" s="258">
        <f>ROUND(I140*H140,2)</f>
        <v>0</v>
      </c>
      <c r="BL140" s="16" t="s">
        <v>599</v>
      </c>
      <c r="BM140" s="257" t="s">
        <v>295</v>
      </c>
    </row>
    <row r="141" s="2" customFormat="1" ht="16.5" customHeight="1">
      <c r="A141" s="38"/>
      <c r="B141" s="39"/>
      <c r="C141" s="286" t="s">
        <v>296</v>
      </c>
      <c r="D141" s="286" t="s">
        <v>268</v>
      </c>
      <c r="E141" s="287" t="s">
        <v>619</v>
      </c>
      <c r="F141" s="288" t="s">
        <v>620</v>
      </c>
      <c r="G141" s="289" t="s">
        <v>621</v>
      </c>
      <c r="H141" s="290">
        <v>1</v>
      </c>
      <c r="I141" s="291"/>
      <c r="J141" s="292">
        <f>ROUND(I141*H141,2)</f>
        <v>0</v>
      </c>
      <c r="K141" s="288" t="s">
        <v>182</v>
      </c>
      <c r="L141" s="293"/>
      <c r="M141" s="294" t="s">
        <v>1</v>
      </c>
      <c r="N141" s="295" t="s">
        <v>47</v>
      </c>
      <c r="O141" s="91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7" t="s">
        <v>598</v>
      </c>
      <c r="AT141" s="257" t="s">
        <v>268</v>
      </c>
      <c r="AU141" s="257" t="s">
        <v>92</v>
      </c>
      <c r="AY141" s="16" t="s">
        <v>175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90</v>
      </c>
      <c r="BK141" s="258">
        <f>ROUND(I141*H141,2)</f>
        <v>0</v>
      </c>
      <c r="BL141" s="16" t="s">
        <v>599</v>
      </c>
      <c r="BM141" s="257" t="s">
        <v>299</v>
      </c>
    </row>
    <row r="142" s="2" customFormat="1" ht="21.75" customHeight="1">
      <c r="A142" s="38"/>
      <c r="B142" s="39"/>
      <c r="C142" s="286" t="s">
        <v>216</v>
      </c>
      <c r="D142" s="286" t="s">
        <v>268</v>
      </c>
      <c r="E142" s="287" t="s">
        <v>622</v>
      </c>
      <c r="F142" s="288" t="s">
        <v>623</v>
      </c>
      <c r="G142" s="289" t="s">
        <v>621</v>
      </c>
      <c r="H142" s="290">
        <v>1</v>
      </c>
      <c r="I142" s="291"/>
      <c r="J142" s="292">
        <f>ROUND(I142*H142,2)</f>
        <v>0</v>
      </c>
      <c r="K142" s="288" t="s">
        <v>182</v>
      </c>
      <c r="L142" s="293"/>
      <c r="M142" s="294" t="s">
        <v>1</v>
      </c>
      <c r="N142" s="295" t="s">
        <v>47</v>
      </c>
      <c r="O142" s="91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7" t="s">
        <v>598</v>
      </c>
      <c r="AT142" s="257" t="s">
        <v>268</v>
      </c>
      <c r="AU142" s="257" t="s">
        <v>92</v>
      </c>
      <c r="AY142" s="16" t="s">
        <v>175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90</v>
      </c>
      <c r="BK142" s="258">
        <f>ROUND(I142*H142,2)</f>
        <v>0</v>
      </c>
      <c r="BL142" s="16" t="s">
        <v>599</v>
      </c>
      <c r="BM142" s="257" t="s">
        <v>302</v>
      </c>
    </row>
    <row r="143" s="2" customFormat="1" ht="16.5" customHeight="1">
      <c r="A143" s="38"/>
      <c r="B143" s="39"/>
      <c r="C143" s="286" t="s">
        <v>303</v>
      </c>
      <c r="D143" s="286" t="s">
        <v>268</v>
      </c>
      <c r="E143" s="287" t="s">
        <v>625</v>
      </c>
      <c r="F143" s="288" t="s">
        <v>626</v>
      </c>
      <c r="G143" s="289" t="s">
        <v>597</v>
      </c>
      <c r="H143" s="290">
        <v>15</v>
      </c>
      <c r="I143" s="291"/>
      <c r="J143" s="292">
        <f>ROUND(I143*H143,2)</f>
        <v>0</v>
      </c>
      <c r="K143" s="288" t="s">
        <v>182</v>
      </c>
      <c r="L143" s="293"/>
      <c r="M143" s="294" t="s">
        <v>1</v>
      </c>
      <c r="N143" s="295" t="s">
        <v>47</v>
      </c>
      <c r="O143" s="91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7" t="s">
        <v>598</v>
      </c>
      <c r="AT143" s="257" t="s">
        <v>268</v>
      </c>
      <c r="AU143" s="257" t="s">
        <v>92</v>
      </c>
      <c r="AY143" s="16" t="s">
        <v>175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90</v>
      </c>
      <c r="BK143" s="258">
        <f>ROUND(I143*H143,2)</f>
        <v>0</v>
      </c>
      <c r="BL143" s="16" t="s">
        <v>599</v>
      </c>
      <c r="BM143" s="257" t="s">
        <v>306</v>
      </c>
    </row>
    <row r="144" s="2" customFormat="1" ht="16.5" customHeight="1">
      <c r="A144" s="38"/>
      <c r="B144" s="39"/>
      <c r="C144" s="286" t="s">
        <v>222</v>
      </c>
      <c r="D144" s="286" t="s">
        <v>268</v>
      </c>
      <c r="E144" s="287" t="s">
        <v>627</v>
      </c>
      <c r="F144" s="288" t="s">
        <v>628</v>
      </c>
      <c r="G144" s="289" t="s">
        <v>606</v>
      </c>
      <c r="H144" s="290">
        <v>14</v>
      </c>
      <c r="I144" s="291"/>
      <c r="J144" s="292">
        <f>ROUND(I144*H144,2)</f>
        <v>0</v>
      </c>
      <c r="K144" s="288" t="s">
        <v>182</v>
      </c>
      <c r="L144" s="293"/>
      <c r="M144" s="294" t="s">
        <v>1</v>
      </c>
      <c r="N144" s="295" t="s">
        <v>47</v>
      </c>
      <c r="O144" s="91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7" t="s">
        <v>598</v>
      </c>
      <c r="AT144" s="257" t="s">
        <v>268</v>
      </c>
      <c r="AU144" s="257" t="s">
        <v>92</v>
      </c>
      <c r="AY144" s="16" t="s">
        <v>175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90</v>
      </c>
      <c r="BK144" s="258">
        <f>ROUND(I144*H144,2)</f>
        <v>0</v>
      </c>
      <c r="BL144" s="16" t="s">
        <v>599</v>
      </c>
      <c r="BM144" s="257" t="s">
        <v>309</v>
      </c>
    </row>
    <row r="145" s="2" customFormat="1" ht="16.5" customHeight="1">
      <c r="A145" s="38"/>
      <c r="B145" s="39"/>
      <c r="C145" s="286" t="s">
        <v>7</v>
      </c>
      <c r="D145" s="286" t="s">
        <v>268</v>
      </c>
      <c r="E145" s="287" t="s">
        <v>629</v>
      </c>
      <c r="F145" s="288" t="s">
        <v>630</v>
      </c>
      <c r="G145" s="289" t="s">
        <v>606</v>
      </c>
      <c r="H145" s="290">
        <v>12</v>
      </c>
      <c r="I145" s="291"/>
      <c r="J145" s="292">
        <f>ROUND(I145*H145,2)</f>
        <v>0</v>
      </c>
      <c r="K145" s="288" t="s">
        <v>182</v>
      </c>
      <c r="L145" s="293"/>
      <c r="M145" s="294" t="s">
        <v>1</v>
      </c>
      <c r="N145" s="295" t="s">
        <v>47</v>
      </c>
      <c r="O145" s="91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7" t="s">
        <v>598</v>
      </c>
      <c r="AT145" s="257" t="s">
        <v>268</v>
      </c>
      <c r="AU145" s="257" t="s">
        <v>92</v>
      </c>
      <c r="AY145" s="16" t="s">
        <v>175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90</v>
      </c>
      <c r="BK145" s="258">
        <f>ROUND(I145*H145,2)</f>
        <v>0</v>
      </c>
      <c r="BL145" s="16" t="s">
        <v>599</v>
      </c>
      <c r="BM145" s="257" t="s">
        <v>312</v>
      </c>
    </row>
    <row r="146" s="2" customFormat="1" ht="16.5" customHeight="1">
      <c r="A146" s="38"/>
      <c r="B146" s="39"/>
      <c r="C146" s="286" t="s">
        <v>225</v>
      </c>
      <c r="D146" s="286" t="s">
        <v>268</v>
      </c>
      <c r="E146" s="287" t="s">
        <v>829</v>
      </c>
      <c r="F146" s="288" t="s">
        <v>830</v>
      </c>
      <c r="G146" s="289" t="s">
        <v>621</v>
      </c>
      <c r="H146" s="290">
        <v>257.39999999999998</v>
      </c>
      <c r="I146" s="291"/>
      <c r="J146" s="292">
        <f>ROUND(I146*H146,2)</f>
        <v>0</v>
      </c>
      <c r="K146" s="288" t="s">
        <v>198</v>
      </c>
      <c r="L146" s="293"/>
      <c r="M146" s="294" t="s">
        <v>1</v>
      </c>
      <c r="N146" s="295" t="s">
        <v>47</v>
      </c>
      <c r="O146" s="91"/>
      <c r="P146" s="255">
        <f>O146*H146</f>
        <v>0</v>
      </c>
      <c r="Q146" s="255">
        <v>0.001</v>
      </c>
      <c r="R146" s="255">
        <f>Q146*H146</f>
        <v>0.25739999999999996</v>
      </c>
      <c r="S146" s="255">
        <v>0</v>
      </c>
      <c r="T146" s="25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7" t="s">
        <v>598</v>
      </c>
      <c r="AT146" s="257" t="s">
        <v>268</v>
      </c>
      <c r="AU146" s="257" t="s">
        <v>92</v>
      </c>
      <c r="AY146" s="16" t="s">
        <v>175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90</v>
      </c>
      <c r="BK146" s="258">
        <f>ROUND(I146*H146,2)</f>
        <v>0</v>
      </c>
      <c r="BL146" s="16" t="s">
        <v>599</v>
      </c>
      <c r="BM146" s="257" t="s">
        <v>317</v>
      </c>
    </row>
    <row r="147" s="2" customFormat="1" ht="16.5" customHeight="1">
      <c r="A147" s="38"/>
      <c r="B147" s="39"/>
      <c r="C147" s="286" t="s">
        <v>318</v>
      </c>
      <c r="D147" s="286" t="s">
        <v>268</v>
      </c>
      <c r="E147" s="287" t="s">
        <v>635</v>
      </c>
      <c r="F147" s="288" t="s">
        <v>636</v>
      </c>
      <c r="G147" s="289" t="s">
        <v>597</v>
      </c>
      <c r="H147" s="290">
        <v>462</v>
      </c>
      <c r="I147" s="291"/>
      <c r="J147" s="292">
        <f>ROUND(I147*H147,2)</f>
        <v>0</v>
      </c>
      <c r="K147" s="288" t="s">
        <v>182</v>
      </c>
      <c r="L147" s="293"/>
      <c r="M147" s="294" t="s">
        <v>1</v>
      </c>
      <c r="N147" s="295" t="s">
        <v>47</v>
      </c>
      <c r="O147" s="91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7" t="s">
        <v>598</v>
      </c>
      <c r="AT147" s="257" t="s">
        <v>268</v>
      </c>
      <c r="AU147" s="257" t="s">
        <v>92</v>
      </c>
      <c r="AY147" s="16" t="s">
        <v>175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90</v>
      </c>
      <c r="BK147" s="258">
        <f>ROUND(I147*H147,2)</f>
        <v>0</v>
      </c>
      <c r="BL147" s="16" t="s">
        <v>599</v>
      </c>
      <c r="BM147" s="257" t="s">
        <v>321</v>
      </c>
    </row>
    <row r="148" s="2" customFormat="1" ht="21.75" customHeight="1">
      <c r="A148" s="38"/>
      <c r="B148" s="39"/>
      <c r="C148" s="286" t="s">
        <v>230</v>
      </c>
      <c r="D148" s="286" t="s">
        <v>268</v>
      </c>
      <c r="E148" s="287" t="s">
        <v>831</v>
      </c>
      <c r="F148" s="288" t="s">
        <v>832</v>
      </c>
      <c r="G148" s="289" t="s">
        <v>597</v>
      </c>
      <c r="H148" s="290">
        <v>121</v>
      </c>
      <c r="I148" s="291"/>
      <c r="J148" s="292">
        <f>ROUND(I148*H148,2)</f>
        <v>0</v>
      </c>
      <c r="K148" s="288" t="s">
        <v>182</v>
      </c>
      <c r="L148" s="293"/>
      <c r="M148" s="294" t="s">
        <v>1</v>
      </c>
      <c r="N148" s="295" t="s">
        <v>47</v>
      </c>
      <c r="O148" s="91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7" t="s">
        <v>598</v>
      </c>
      <c r="AT148" s="257" t="s">
        <v>268</v>
      </c>
      <c r="AU148" s="257" t="s">
        <v>92</v>
      </c>
      <c r="AY148" s="16" t="s">
        <v>175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90</v>
      </c>
      <c r="BK148" s="258">
        <f>ROUND(I148*H148,2)</f>
        <v>0</v>
      </c>
      <c r="BL148" s="16" t="s">
        <v>599</v>
      </c>
      <c r="BM148" s="257" t="s">
        <v>324</v>
      </c>
    </row>
    <row r="149" s="2" customFormat="1" ht="16.5" customHeight="1">
      <c r="A149" s="38"/>
      <c r="B149" s="39"/>
      <c r="C149" s="286" t="s">
        <v>325</v>
      </c>
      <c r="D149" s="286" t="s">
        <v>268</v>
      </c>
      <c r="E149" s="287" t="s">
        <v>638</v>
      </c>
      <c r="F149" s="288" t="s">
        <v>639</v>
      </c>
      <c r="G149" s="289" t="s">
        <v>597</v>
      </c>
      <c r="H149" s="290">
        <v>234</v>
      </c>
      <c r="I149" s="291"/>
      <c r="J149" s="292">
        <f>ROUND(I149*H149,2)</f>
        <v>0</v>
      </c>
      <c r="K149" s="288" t="s">
        <v>182</v>
      </c>
      <c r="L149" s="293"/>
      <c r="M149" s="294" t="s">
        <v>1</v>
      </c>
      <c r="N149" s="295" t="s">
        <v>47</v>
      </c>
      <c r="O149" s="91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7" t="s">
        <v>598</v>
      </c>
      <c r="AT149" s="257" t="s">
        <v>268</v>
      </c>
      <c r="AU149" s="257" t="s">
        <v>92</v>
      </c>
      <c r="AY149" s="16" t="s">
        <v>175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90</v>
      </c>
      <c r="BK149" s="258">
        <f>ROUND(I149*H149,2)</f>
        <v>0</v>
      </c>
      <c r="BL149" s="16" t="s">
        <v>599</v>
      </c>
      <c r="BM149" s="257" t="s">
        <v>329</v>
      </c>
    </row>
    <row r="150" s="2" customFormat="1" ht="16.5" customHeight="1">
      <c r="A150" s="38"/>
      <c r="B150" s="39"/>
      <c r="C150" s="286" t="s">
        <v>240</v>
      </c>
      <c r="D150" s="286" t="s">
        <v>268</v>
      </c>
      <c r="E150" s="287" t="s">
        <v>833</v>
      </c>
      <c r="F150" s="288" t="s">
        <v>834</v>
      </c>
      <c r="G150" s="289" t="s">
        <v>597</v>
      </c>
      <c r="H150" s="290">
        <v>101</v>
      </c>
      <c r="I150" s="291"/>
      <c r="J150" s="292">
        <f>ROUND(I150*H150,2)</f>
        <v>0</v>
      </c>
      <c r="K150" s="288" t="s">
        <v>198</v>
      </c>
      <c r="L150" s="293"/>
      <c r="M150" s="294" t="s">
        <v>1</v>
      </c>
      <c r="N150" s="295" t="s">
        <v>47</v>
      </c>
      <c r="O150" s="91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7" t="s">
        <v>598</v>
      </c>
      <c r="AT150" s="257" t="s">
        <v>268</v>
      </c>
      <c r="AU150" s="257" t="s">
        <v>92</v>
      </c>
      <c r="AY150" s="16" t="s">
        <v>175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90</v>
      </c>
      <c r="BK150" s="258">
        <f>ROUND(I150*H150,2)</f>
        <v>0</v>
      </c>
      <c r="BL150" s="16" t="s">
        <v>599</v>
      </c>
      <c r="BM150" s="257" t="s">
        <v>332</v>
      </c>
    </row>
    <row r="151" s="2" customFormat="1" ht="16.5" customHeight="1">
      <c r="A151" s="38"/>
      <c r="B151" s="39"/>
      <c r="C151" s="286" t="s">
        <v>333</v>
      </c>
      <c r="D151" s="286" t="s">
        <v>268</v>
      </c>
      <c r="E151" s="287" t="s">
        <v>835</v>
      </c>
      <c r="F151" s="288" t="s">
        <v>836</v>
      </c>
      <c r="G151" s="289" t="s">
        <v>597</v>
      </c>
      <c r="H151" s="290">
        <v>52</v>
      </c>
      <c r="I151" s="291"/>
      <c r="J151" s="292">
        <f>ROUND(I151*H151,2)</f>
        <v>0</v>
      </c>
      <c r="K151" s="288" t="s">
        <v>198</v>
      </c>
      <c r="L151" s="293"/>
      <c r="M151" s="294" t="s">
        <v>1</v>
      </c>
      <c r="N151" s="295" t="s">
        <v>47</v>
      </c>
      <c r="O151" s="91"/>
      <c r="P151" s="255">
        <f>O151*H151</f>
        <v>0</v>
      </c>
      <c r="Q151" s="255">
        <v>0.00050000000000000001</v>
      </c>
      <c r="R151" s="255">
        <f>Q151*H151</f>
        <v>0.026000000000000002</v>
      </c>
      <c r="S151" s="255">
        <v>0</v>
      </c>
      <c r="T151" s="25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7" t="s">
        <v>598</v>
      </c>
      <c r="AT151" s="257" t="s">
        <v>268</v>
      </c>
      <c r="AU151" s="257" t="s">
        <v>92</v>
      </c>
      <c r="AY151" s="16" t="s">
        <v>175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90</v>
      </c>
      <c r="BK151" s="258">
        <f>ROUND(I151*H151,2)</f>
        <v>0</v>
      </c>
      <c r="BL151" s="16" t="s">
        <v>599</v>
      </c>
      <c r="BM151" s="257" t="s">
        <v>837</v>
      </c>
    </row>
    <row r="152" s="2" customFormat="1" ht="16.5" customHeight="1">
      <c r="A152" s="38"/>
      <c r="B152" s="39"/>
      <c r="C152" s="286" t="s">
        <v>248</v>
      </c>
      <c r="D152" s="286" t="s">
        <v>268</v>
      </c>
      <c r="E152" s="287" t="s">
        <v>643</v>
      </c>
      <c r="F152" s="288" t="s">
        <v>644</v>
      </c>
      <c r="G152" s="289" t="s">
        <v>597</v>
      </c>
      <c r="H152" s="290">
        <v>157</v>
      </c>
      <c r="I152" s="291"/>
      <c r="J152" s="292">
        <f>ROUND(I152*H152,2)</f>
        <v>0</v>
      </c>
      <c r="K152" s="288" t="s">
        <v>198</v>
      </c>
      <c r="L152" s="293"/>
      <c r="M152" s="294" t="s">
        <v>1</v>
      </c>
      <c r="N152" s="295" t="s">
        <v>47</v>
      </c>
      <c r="O152" s="91"/>
      <c r="P152" s="255">
        <f>O152*H152</f>
        <v>0</v>
      </c>
      <c r="Q152" s="255">
        <v>0.00089999999999999998</v>
      </c>
      <c r="R152" s="255">
        <f>Q152*H152</f>
        <v>0.14130000000000001</v>
      </c>
      <c r="S152" s="255">
        <v>0</v>
      </c>
      <c r="T152" s="25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7" t="s">
        <v>598</v>
      </c>
      <c r="AT152" s="257" t="s">
        <v>268</v>
      </c>
      <c r="AU152" s="257" t="s">
        <v>92</v>
      </c>
      <c r="AY152" s="16" t="s">
        <v>175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90</v>
      </c>
      <c r="BK152" s="258">
        <f>ROUND(I152*H152,2)</f>
        <v>0</v>
      </c>
      <c r="BL152" s="16" t="s">
        <v>599</v>
      </c>
      <c r="BM152" s="257" t="s">
        <v>838</v>
      </c>
    </row>
    <row r="153" s="2" customFormat="1" ht="16.5" customHeight="1">
      <c r="A153" s="38"/>
      <c r="B153" s="39"/>
      <c r="C153" s="286" t="s">
        <v>340</v>
      </c>
      <c r="D153" s="286" t="s">
        <v>268</v>
      </c>
      <c r="E153" s="287" t="s">
        <v>839</v>
      </c>
      <c r="F153" s="288" t="s">
        <v>840</v>
      </c>
      <c r="G153" s="289" t="s">
        <v>597</v>
      </c>
      <c r="H153" s="290">
        <v>376</v>
      </c>
      <c r="I153" s="291"/>
      <c r="J153" s="292">
        <f>ROUND(I153*H153,2)</f>
        <v>0</v>
      </c>
      <c r="K153" s="288" t="s">
        <v>198</v>
      </c>
      <c r="L153" s="293"/>
      <c r="M153" s="294" t="s">
        <v>1</v>
      </c>
      <c r="N153" s="295" t="s">
        <v>47</v>
      </c>
      <c r="O153" s="91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7" t="s">
        <v>598</v>
      </c>
      <c r="AT153" s="257" t="s">
        <v>268</v>
      </c>
      <c r="AU153" s="257" t="s">
        <v>92</v>
      </c>
      <c r="AY153" s="16" t="s">
        <v>175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90</v>
      </c>
      <c r="BK153" s="258">
        <f>ROUND(I153*H153,2)</f>
        <v>0</v>
      </c>
      <c r="BL153" s="16" t="s">
        <v>599</v>
      </c>
      <c r="BM153" s="257" t="s">
        <v>336</v>
      </c>
    </row>
    <row r="154" s="2" customFormat="1" ht="16.5" customHeight="1">
      <c r="A154" s="38"/>
      <c r="B154" s="39"/>
      <c r="C154" s="286" t="s">
        <v>249</v>
      </c>
      <c r="D154" s="286" t="s">
        <v>268</v>
      </c>
      <c r="E154" s="287" t="s">
        <v>841</v>
      </c>
      <c r="F154" s="288" t="s">
        <v>842</v>
      </c>
      <c r="G154" s="289" t="s">
        <v>597</v>
      </c>
      <c r="H154" s="290">
        <v>1216</v>
      </c>
      <c r="I154" s="291"/>
      <c r="J154" s="292">
        <f>ROUND(I154*H154,2)</f>
        <v>0</v>
      </c>
      <c r="K154" s="288" t="s">
        <v>182</v>
      </c>
      <c r="L154" s="293"/>
      <c r="M154" s="294" t="s">
        <v>1</v>
      </c>
      <c r="N154" s="295" t="s">
        <v>47</v>
      </c>
      <c r="O154" s="91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57" t="s">
        <v>598</v>
      </c>
      <c r="AT154" s="257" t="s">
        <v>268</v>
      </c>
      <c r="AU154" s="257" t="s">
        <v>92</v>
      </c>
      <c r="AY154" s="16" t="s">
        <v>175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90</v>
      </c>
      <c r="BK154" s="258">
        <f>ROUND(I154*H154,2)</f>
        <v>0</v>
      </c>
      <c r="BL154" s="16" t="s">
        <v>599</v>
      </c>
      <c r="BM154" s="257" t="s">
        <v>339</v>
      </c>
    </row>
    <row r="155" s="12" customFormat="1" ht="22.8" customHeight="1">
      <c r="A155" s="12"/>
      <c r="B155" s="230"/>
      <c r="C155" s="231"/>
      <c r="D155" s="232" t="s">
        <v>81</v>
      </c>
      <c r="E155" s="244" t="s">
        <v>650</v>
      </c>
      <c r="F155" s="244" t="s">
        <v>651</v>
      </c>
      <c r="G155" s="231"/>
      <c r="H155" s="231"/>
      <c r="I155" s="234"/>
      <c r="J155" s="245">
        <f>BK155</f>
        <v>0</v>
      </c>
      <c r="K155" s="231"/>
      <c r="L155" s="236"/>
      <c r="M155" s="237"/>
      <c r="N155" s="238"/>
      <c r="O155" s="238"/>
      <c r="P155" s="239">
        <f>SUM(P156:P185)</f>
        <v>0</v>
      </c>
      <c r="Q155" s="238"/>
      <c r="R155" s="239">
        <f>SUM(R156:R185)</f>
        <v>0</v>
      </c>
      <c r="S155" s="238"/>
      <c r="T155" s="240">
        <f>SUM(T156:T185)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41" t="s">
        <v>186</v>
      </c>
      <c r="AT155" s="242" t="s">
        <v>81</v>
      </c>
      <c r="AU155" s="242" t="s">
        <v>90</v>
      </c>
      <c r="AY155" s="241" t="s">
        <v>175</v>
      </c>
      <c r="BK155" s="243">
        <f>SUM(BK156:BK185)</f>
        <v>0</v>
      </c>
    </row>
    <row r="156" s="2" customFormat="1" ht="16.5" customHeight="1">
      <c r="A156" s="38"/>
      <c r="B156" s="39"/>
      <c r="C156" s="286" t="s">
        <v>522</v>
      </c>
      <c r="D156" s="286" t="s">
        <v>268</v>
      </c>
      <c r="E156" s="287" t="s">
        <v>843</v>
      </c>
      <c r="F156" s="288" t="s">
        <v>844</v>
      </c>
      <c r="G156" s="289" t="s">
        <v>606</v>
      </c>
      <c r="H156" s="290">
        <v>4</v>
      </c>
      <c r="I156" s="291"/>
      <c r="J156" s="292">
        <f>ROUND(I156*H156,2)</f>
        <v>0</v>
      </c>
      <c r="K156" s="288" t="s">
        <v>182</v>
      </c>
      <c r="L156" s="293"/>
      <c r="M156" s="294" t="s">
        <v>1</v>
      </c>
      <c r="N156" s="295" t="s">
        <v>47</v>
      </c>
      <c r="O156" s="91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7" t="s">
        <v>598</v>
      </c>
      <c r="AT156" s="257" t="s">
        <v>268</v>
      </c>
      <c r="AU156" s="257" t="s">
        <v>92</v>
      </c>
      <c r="AY156" s="16" t="s">
        <v>175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90</v>
      </c>
      <c r="BK156" s="258">
        <f>ROUND(I156*H156,2)</f>
        <v>0</v>
      </c>
      <c r="BL156" s="16" t="s">
        <v>599</v>
      </c>
      <c r="BM156" s="257" t="s">
        <v>343</v>
      </c>
    </row>
    <row r="157" s="2" customFormat="1" ht="16.5" customHeight="1">
      <c r="A157" s="38"/>
      <c r="B157" s="39"/>
      <c r="C157" s="286" t="s">
        <v>295</v>
      </c>
      <c r="D157" s="286" t="s">
        <v>268</v>
      </c>
      <c r="E157" s="287" t="s">
        <v>845</v>
      </c>
      <c r="F157" s="288" t="s">
        <v>846</v>
      </c>
      <c r="G157" s="289" t="s">
        <v>606</v>
      </c>
      <c r="H157" s="290">
        <v>1</v>
      </c>
      <c r="I157" s="291"/>
      <c r="J157" s="292">
        <f>ROUND(I157*H157,2)</f>
        <v>0</v>
      </c>
      <c r="K157" s="288" t="s">
        <v>182</v>
      </c>
      <c r="L157" s="293"/>
      <c r="M157" s="294" t="s">
        <v>1</v>
      </c>
      <c r="N157" s="295" t="s">
        <v>47</v>
      </c>
      <c r="O157" s="91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7" t="s">
        <v>598</v>
      </c>
      <c r="AT157" s="257" t="s">
        <v>268</v>
      </c>
      <c r="AU157" s="257" t="s">
        <v>92</v>
      </c>
      <c r="AY157" s="16" t="s">
        <v>175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90</v>
      </c>
      <c r="BK157" s="258">
        <f>ROUND(I157*H157,2)</f>
        <v>0</v>
      </c>
      <c r="BL157" s="16" t="s">
        <v>599</v>
      </c>
      <c r="BM157" s="257" t="s">
        <v>346</v>
      </c>
    </row>
    <row r="158" s="2" customFormat="1" ht="21.75" customHeight="1">
      <c r="A158" s="38"/>
      <c r="B158" s="39"/>
      <c r="C158" s="286" t="s">
        <v>530</v>
      </c>
      <c r="D158" s="286" t="s">
        <v>268</v>
      </c>
      <c r="E158" s="287" t="s">
        <v>847</v>
      </c>
      <c r="F158" s="288" t="s">
        <v>848</v>
      </c>
      <c r="G158" s="289" t="s">
        <v>606</v>
      </c>
      <c r="H158" s="290">
        <v>1</v>
      </c>
      <c r="I158" s="291"/>
      <c r="J158" s="292">
        <f>ROUND(I158*H158,2)</f>
        <v>0</v>
      </c>
      <c r="K158" s="288" t="s">
        <v>182</v>
      </c>
      <c r="L158" s="293"/>
      <c r="M158" s="294" t="s">
        <v>1</v>
      </c>
      <c r="N158" s="295" t="s">
        <v>47</v>
      </c>
      <c r="O158" s="91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7" t="s">
        <v>598</v>
      </c>
      <c r="AT158" s="257" t="s">
        <v>268</v>
      </c>
      <c r="AU158" s="257" t="s">
        <v>92</v>
      </c>
      <c r="AY158" s="16" t="s">
        <v>175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90</v>
      </c>
      <c r="BK158" s="258">
        <f>ROUND(I158*H158,2)</f>
        <v>0</v>
      </c>
      <c r="BL158" s="16" t="s">
        <v>599</v>
      </c>
      <c r="BM158" s="257" t="s">
        <v>849</v>
      </c>
    </row>
    <row r="159" s="2" customFormat="1" ht="16.5" customHeight="1">
      <c r="A159" s="38"/>
      <c r="B159" s="39"/>
      <c r="C159" s="286" t="s">
        <v>299</v>
      </c>
      <c r="D159" s="286" t="s">
        <v>268</v>
      </c>
      <c r="E159" s="287" t="s">
        <v>850</v>
      </c>
      <c r="F159" s="288" t="s">
        <v>851</v>
      </c>
      <c r="G159" s="289" t="s">
        <v>606</v>
      </c>
      <c r="H159" s="290">
        <v>2</v>
      </c>
      <c r="I159" s="291"/>
      <c r="J159" s="292">
        <f>ROUND(I159*H159,2)</f>
        <v>0</v>
      </c>
      <c r="K159" s="288" t="s">
        <v>182</v>
      </c>
      <c r="L159" s="293"/>
      <c r="M159" s="294" t="s">
        <v>1</v>
      </c>
      <c r="N159" s="295" t="s">
        <v>47</v>
      </c>
      <c r="O159" s="91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7" t="s">
        <v>598</v>
      </c>
      <c r="AT159" s="257" t="s">
        <v>268</v>
      </c>
      <c r="AU159" s="257" t="s">
        <v>92</v>
      </c>
      <c r="AY159" s="16" t="s">
        <v>175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90</v>
      </c>
      <c r="BK159" s="258">
        <f>ROUND(I159*H159,2)</f>
        <v>0</v>
      </c>
      <c r="BL159" s="16" t="s">
        <v>599</v>
      </c>
      <c r="BM159" s="257" t="s">
        <v>599</v>
      </c>
    </row>
    <row r="160" s="2" customFormat="1" ht="16.5" customHeight="1">
      <c r="A160" s="38"/>
      <c r="B160" s="39"/>
      <c r="C160" s="286" t="s">
        <v>540</v>
      </c>
      <c r="D160" s="286" t="s">
        <v>268</v>
      </c>
      <c r="E160" s="287" t="s">
        <v>852</v>
      </c>
      <c r="F160" s="288" t="s">
        <v>853</v>
      </c>
      <c r="G160" s="289" t="s">
        <v>606</v>
      </c>
      <c r="H160" s="290">
        <v>2</v>
      </c>
      <c r="I160" s="291"/>
      <c r="J160" s="292">
        <f>ROUND(I160*H160,2)</f>
        <v>0</v>
      </c>
      <c r="K160" s="288" t="s">
        <v>182</v>
      </c>
      <c r="L160" s="293"/>
      <c r="M160" s="294" t="s">
        <v>1</v>
      </c>
      <c r="N160" s="295" t="s">
        <v>47</v>
      </c>
      <c r="O160" s="91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7" t="s">
        <v>598</v>
      </c>
      <c r="AT160" s="257" t="s">
        <v>268</v>
      </c>
      <c r="AU160" s="257" t="s">
        <v>92</v>
      </c>
      <c r="AY160" s="16" t="s">
        <v>175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90</v>
      </c>
      <c r="BK160" s="258">
        <f>ROUND(I160*H160,2)</f>
        <v>0</v>
      </c>
      <c r="BL160" s="16" t="s">
        <v>599</v>
      </c>
      <c r="BM160" s="257" t="s">
        <v>854</v>
      </c>
    </row>
    <row r="161" s="2" customFormat="1" ht="16.5" customHeight="1">
      <c r="A161" s="38"/>
      <c r="B161" s="39"/>
      <c r="C161" s="286" t="s">
        <v>302</v>
      </c>
      <c r="D161" s="286" t="s">
        <v>268</v>
      </c>
      <c r="E161" s="287" t="s">
        <v>656</v>
      </c>
      <c r="F161" s="288" t="s">
        <v>657</v>
      </c>
      <c r="G161" s="289" t="s">
        <v>606</v>
      </c>
      <c r="H161" s="290">
        <v>2</v>
      </c>
      <c r="I161" s="291"/>
      <c r="J161" s="292">
        <f>ROUND(I161*H161,2)</f>
        <v>0</v>
      </c>
      <c r="K161" s="288" t="s">
        <v>182</v>
      </c>
      <c r="L161" s="293"/>
      <c r="M161" s="294" t="s">
        <v>1</v>
      </c>
      <c r="N161" s="295" t="s">
        <v>47</v>
      </c>
      <c r="O161" s="91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7" t="s">
        <v>598</v>
      </c>
      <c r="AT161" s="257" t="s">
        <v>268</v>
      </c>
      <c r="AU161" s="257" t="s">
        <v>92</v>
      </c>
      <c r="AY161" s="16" t="s">
        <v>175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90</v>
      </c>
      <c r="BK161" s="258">
        <f>ROUND(I161*H161,2)</f>
        <v>0</v>
      </c>
      <c r="BL161" s="16" t="s">
        <v>599</v>
      </c>
      <c r="BM161" s="257" t="s">
        <v>855</v>
      </c>
    </row>
    <row r="162" s="2" customFormat="1" ht="16.5" customHeight="1">
      <c r="A162" s="38"/>
      <c r="B162" s="39"/>
      <c r="C162" s="286" t="s">
        <v>856</v>
      </c>
      <c r="D162" s="286" t="s">
        <v>268</v>
      </c>
      <c r="E162" s="287" t="s">
        <v>652</v>
      </c>
      <c r="F162" s="288" t="s">
        <v>653</v>
      </c>
      <c r="G162" s="289" t="s">
        <v>606</v>
      </c>
      <c r="H162" s="290">
        <v>4</v>
      </c>
      <c r="I162" s="291"/>
      <c r="J162" s="292">
        <f>ROUND(I162*H162,2)</f>
        <v>0</v>
      </c>
      <c r="K162" s="288" t="s">
        <v>182</v>
      </c>
      <c r="L162" s="293"/>
      <c r="M162" s="294" t="s">
        <v>1</v>
      </c>
      <c r="N162" s="295" t="s">
        <v>47</v>
      </c>
      <c r="O162" s="91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57" t="s">
        <v>598</v>
      </c>
      <c r="AT162" s="257" t="s">
        <v>268</v>
      </c>
      <c r="AU162" s="257" t="s">
        <v>92</v>
      </c>
      <c r="AY162" s="16" t="s">
        <v>175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90</v>
      </c>
      <c r="BK162" s="258">
        <f>ROUND(I162*H162,2)</f>
        <v>0</v>
      </c>
      <c r="BL162" s="16" t="s">
        <v>599</v>
      </c>
      <c r="BM162" s="257" t="s">
        <v>857</v>
      </c>
    </row>
    <row r="163" s="2" customFormat="1" ht="16.5" customHeight="1">
      <c r="A163" s="38"/>
      <c r="B163" s="39"/>
      <c r="C163" s="286" t="s">
        <v>306</v>
      </c>
      <c r="D163" s="286" t="s">
        <v>268</v>
      </c>
      <c r="E163" s="287" t="s">
        <v>858</v>
      </c>
      <c r="F163" s="288" t="s">
        <v>859</v>
      </c>
      <c r="G163" s="289" t="s">
        <v>606</v>
      </c>
      <c r="H163" s="290">
        <v>1</v>
      </c>
      <c r="I163" s="291"/>
      <c r="J163" s="292">
        <f>ROUND(I163*H163,2)</f>
        <v>0</v>
      </c>
      <c r="K163" s="288" t="s">
        <v>182</v>
      </c>
      <c r="L163" s="293"/>
      <c r="M163" s="294" t="s">
        <v>1</v>
      </c>
      <c r="N163" s="295" t="s">
        <v>47</v>
      </c>
      <c r="O163" s="91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7" t="s">
        <v>598</v>
      </c>
      <c r="AT163" s="257" t="s">
        <v>268</v>
      </c>
      <c r="AU163" s="257" t="s">
        <v>92</v>
      </c>
      <c r="AY163" s="16" t="s">
        <v>175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90</v>
      </c>
      <c r="BK163" s="258">
        <f>ROUND(I163*H163,2)</f>
        <v>0</v>
      </c>
      <c r="BL163" s="16" t="s">
        <v>599</v>
      </c>
      <c r="BM163" s="257" t="s">
        <v>860</v>
      </c>
    </row>
    <row r="164" s="2" customFormat="1" ht="16.5" customHeight="1">
      <c r="A164" s="38"/>
      <c r="B164" s="39"/>
      <c r="C164" s="286" t="s">
        <v>861</v>
      </c>
      <c r="D164" s="286" t="s">
        <v>268</v>
      </c>
      <c r="E164" s="287" t="s">
        <v>658</v>
      </c>
      <c r="F164" s="288" t="s">
        <v>659</v>
      </c>
      <c r="G164" s="289" t="s">
        <v>606</v>
      </c>
      <c r="H164" s="290">
        <v>12</v>
      </c>
      <c r="I164" s="291"/>
      <c r="J164" s="292">
        <f>ROUND(I164*H164,2)</f>
        <v>0</v>
      </c>
      <c r="K164" s="288" t="s">
        <v>182</v>
      </c>
      <c r="L164" s="293"/>
      <c r="M164" s="294" t="s">
        <v>1</v>
      </c>
      <c r="N164" s="295" t="s">
        <v>47</v>
      </c>
      <c r="O164" s="91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7" t="s">
        <v>598</v>
      </c>
      <c r="AT164" s="257" t="s">
        <v>268</v>
      </c>
      <c r="AU164" s="257" t="s">
        <v>92</v>
      </c>
      <c r="AY164" s="16" t="s">
        <v>175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90</v>
      </c>
      <c r="BK164" s="258">
        <f>ROUND(I164*H164,2)</f>
        <v>0</v>
      </c>
      <c r="BL164" s="16" t="s">
        <v>599</v>
      </c>
      <c r="BM164" s="257" t="s">
        <v>862</v>
      </c>
    </row>
    <row r="165" s="2" customFormat="1" ht="16.5" customHeight="1">
      <c r="A165" s="38"/>
      <c r="B165" s="39"/>
      <c r="C165" s="286" t="s">
        <v>309</v>
      </c>
      <c r="D165" s="286" t="s">
        <v>268</v>
      </c>
      <c r="E165" s="287" t="s">
        <v>863</v>
      </c>
      <c r="F165" s="288" t="s">
        <v>864</v>
      </c>
      <c r="G165" s="289" t="s">
        <v>606</v>
      </c>
      <c r="H165" s="290">
        <v>3</v>
      </c>
      <c r="I165" s="291"/>
      <c r="J165" s="292">
        <f>ROUND(I165*H165,2)</f>
        <v>0</v>
      </c>
      <c r="K165" s="288" t="s">
        <v>182</v>
      </c>
      <c r="L165" s="293"/>
      <c r="M165" s="294" t="s">
        <v>1</v>
      </c>
      <c r="N165" s="295" t="s">
        <v>47</v>
      </c>
      <c r="O165" s="91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7" t="s">
        <v>598</v>
      </c>
      <c r="AT165" s="257" t="s">
        <v>268</v>
      </c>
      <c r="AU165" s="257" t="s">
        <v>92</v>
      </c>
      <c r="AY165" s="16" t="s">
        <v>175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90</v>
      </c>
      <c r="BK165" s="258">
        <f>ROUND(I165*H165,2)</f>
        <v>0</v>
      </c>
      <c r="BL165" s="16" t="s">
        <v>599</v>
      </c>
      <c r="BM165" s="257" t="s">
        <v>865</v>
      </c>
    </row>
    <row r="166" s="2" customFormat="1" ht="16.5" customHeight="1">
      <c r="A166" s="38"/>
      <c r="B166" s="39"/>
      <c r="C166" s="286" t="s">
        <v>866</v>
      </c>
      <c r="D166" s="286" t="s">
        <v>268</v>
      </c>
      <c r="E166" s="287" t="s">
        <v>867</v>
      </c>
      <c r="F166" s="288" t="s">
        <v>868</v>
      </c>
      <c r="G166" s="289" t="s">
        <v>606</v>
      </c>
      <c r="H166" s="290">
        <v>1</v>
      </c>
      <c r="I166" s="291"/>
      <c r="J166" s="292">
        <f>ROUND(I166*H166,2)</f>
        <v>0</v>
      </c>
      <c r="K166" s="288" t="s">
        <v>182</v>
      </c>
      <c r="L166" s="293"/>
      <c r="M166" s="294" t="s">
        <v>1</v>
      </c>
      <c r="N166" s="295" t="s">
        <v>47</v>
      </c>
      <c r="O166" s="91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7" t="s">
        <v>598</v>
      </c>
      <c r="AT166" s="257" t="s">
        <v>268</v>
      </c>
      <c r="AU166" s="257" t="s">
        <v>92</v>
      </c>
      <c r="AY166" s="16" t="s">
        <v>175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90</v>
      </c>
      <c r="BK166" s="258">
        <f>ROUND(I166*H166,2)</f>
        <v>0</v>
      </c>
      <c r="BL166" s="16" t="s">
        <v>599</v>
      </c>
      <c r="BM166" s="257" t="s">
        <v>869</v>
      </c>
    </row>
    <row r="167" s="2" customFormat="1" ht="16.5" customHeight="1">
      <c r="A167" s="38"/>
      <c r="B167" s="39"/>
      <c r="C167" s="286" t="s">
        <v>312</v>
      </c>
      <c r="D167" s="286" t="s">
        <v>268</v>
      </c>
      <c r="E167" s="287" t="s">
        <v>870</v>
      </c>
      <c r="F167" s="288" t="s">
        <v>871</v>
      </c>
      <c r="G167" s="289" t="s">
        <v>606</v>
      </c>
      <c r="H167" s="290">
        <v>4</v>
      </c>
      <c r="I167" s="291"/>
      <c r="J167" s="292">
        <f>ROUND(I167*H167,2)</f>
        <v>0</v>
      </c>
      <c r="K167" s="288" t="s">
        <v>182</v>
      </c>
      <c r="L167" s="293"/>
      <c r="M167" s="294" t="s">
        <v>1</v>
      </c>
      <c r="N167" s="295" t="s">
        <v>47</v>
      </c>
      <c r="O167" s="91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7" t="s">
        <v>598</v>
      </c>
      <c r="AT167" s="257" t="s">
        <v>268</v>
      </c>
      <c r="AU167" s="257" t="s">
        <v>92</v>
      </c>
      <c r="AY167" s="16" t="s">
        <v>175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90</v>
      </c>
      <c r="BK167" s="258">
        <f>ROUND(I167*H167,2)</f>
        <v>0</v>
      </c>
      <c r="BL167" s="16" t="s">
        <v>599</v>
      </c>
      <c r="BM167" s="257" t="s">
        <v>872</v>
      </c>
    </row>
    <row r="168" s="2" customFormat="1" ht="16.5" customHeight="1">
      <c r="A168" s="38"/>
      <c r="B168" s="39"/>
      <c r="C168" s="286" t="s">
        <v>873</v>
      </c>
      <c r="D168" s="286" t="s">
        <v>268</v>
      </c>
      <c r="E168" s="287" t="s">
        <v>874</v>
      </c>
      <c r="F168" s="288" t="s">
        <v>875</v>
      </c>
      <c r="G168" s="289" t="s">
        <v>606</v>
      </c>
      <c r="H168" s="290">
        <v>4</v>
      </c>
      <c r="I168" s="291"/>
      <c r="J168" s="292">
        <f>ROUND(I168*H168,2)</f>
        <v>0</v>
      </c>
      <c r="K168" s="288" t="s">
        <v>182</v>
      </c>
      <c r="L168" s="293"/>
      <c r="M168" s="294" t="s">
        <v>1</v>
      </c>
      <c r="N168" s="295" t="s">
        <v>47</v>
      </c>
      <c r="O168" s="91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7" t="s">
        <v>598</v>
      </c>
      <c r="AT168" s="257" t="s">
        <v>268</v>
      </c>
      <c r="AU168" s="257" t="s">
        <v>92</v>
      </c>
      <c r="AY168" s="16" t="s">
        <v>175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90</v>
      </c>
      <c r="BK168" s="258">
        <f>ROUND(I168*H168,2)</f>
        <v>0</v>
      </c>
      <c r="BL168" s="16" t="s">
        <v>599</v>
      </c>
      <c r="BM168" s="257" t="s">
        <v>876</v>
      </c>
    </row>
    <row r="169" s="2" customFormat="1" ht="16.5" customHeight="1">
      <c r="A169" s="38"/>
      <c r="B169" s="39"/>
      <c r="C169" s="286" t="s">
        <v>317</v>
      </c>
      <c r="D169" s="286" t="s">
        <v>268</v>
      </c>
      <c r="E169" s="287" t="s">
        <v>877</v>
      </c>
      <c r="F169" s="288" t="s">
        <v>878</v>
      </c>
      <c r="G169" s="289" t="s">
        <v>597</v>
      </c>
      <c r="H169" s="290">
        <v>6</v>
      </c>
      <c r="I169" s="291"/>
      <c r="J169" s="292">
        <f>ROUND(I169*H169,2)</f>
        <v>0</v>
      </c>
      <c r="K169" s="288" t="s">
        <v>198</v>
      </c>
      <c r="L169" s="293"/>
      <c r="M169" s="294" t="s">
        <v>1</v>
      </c>
      <c r="N169" s="295" t="s">
        <v>47</v>
      </c>
      <c r="O169" s="91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7" t="s">
        <v>598</v>
      </c>
      <c r="AT169" s="257" t="s">
        <v>268</v>
      </c>
      <c r="AU169" s="257" t="s">
        <v>92</v>
      </c>
      <c r="AY169" s="16" t="s">
        <v>175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90</v>
      </c>
      <c r="BK169" s="258">
        <f>ROUND(I169*H169,2)</f>
        <v>0</v>
      </c>
      <c r="BL169" s="16" t="s">
        <v>599</v>
      </c>
      <c r="BM169" s="257" t="s">
        <v>879</v>
      </c>
    </row>
    <row r="170" s="2" customFormat="1" ht="16.5" customHeight="1">
      <c r="A170" s="38"/>
      <c r="B170" s="39"/>
      <c r="C170" s="286" t="s">
        <v>880</v>
      </c>
      <c r="D170" s="286" t="s">
        <v>268</v>
      </c>
      <c r="E170" s="287" t="s">
        <v>881</v>
      </c>
      <c r="F170" s="288" t="s">
        <v>882</v>
      </c>
      <c r="G170" s="289" t="s">
        <v>597</v>
      </c>
      <c r="H170" s="290">
        <v>38</v>
      </c>
      <c r="I170" s="291"/>
      <c r="J170" s="292">
        <f>ROUND(I170*H170,2)</f>
        <v>0</v>
      </c>
      <c r="K170" s="288" t="s">
        <v>198</v>
      </c>
      <c r="L170" s="293"/>
      <c r="M170" s="294" t="s">
        <v>1</v>
      </c>
      <c r="N170" s="295" t="s">
        <v>47</v>
      </c>
      <c r="O170" s="91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7" t="s">
        <v>598</v>
      </c>
      <c r="AT170" s="257" t="s">
        <v>268</v>
      </c>
      <c r="AU170" s="257" t="s">
        <v>92</v>
      </c>
      <c r="AY170" s="16" t="s">
        <v>175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90</v>
      </c>
      <c r="BK170" s="258">
        <f>ROUND(I170*H170,2)</f>
        <v>0</v>
      </c>
      <c r="BL170" s="16" t="s">
        <v>599</v>
      </c>
      <c r="BM170" s="257" t="s">
        <v>883</v>
      </c>
    </row>
    <row r="171" s="2" customFormat="1" ht="16.5" customHeight="1">
      <c r="A171" s="38"/>
      <c r="B171" s="39"/>
      <c r="C171" s="286" t="s">
        <v>321</v>
      </c>
      <c r="D171" s="286" t="s">
        <v>268</v>
      </c>
      <c r="E171" s="287" t="s">
        <v>884</v>
      </c>
      <c r="F171" s="288" t="s">
        <v>885</v>
      </c>
      <c r="G171" s="289" t="s">
        <v>606</v>
      </c>
      <c r="H171" s="290">
        <v>1</v>
      </c>
      <c r="I171" s="291"/>
      <c r="J171" s="292">
        <f>ROUND(I171*H171,2)</f>
        <v>0</v>
      </c>
      <c r="K171" s="288" t="s">
        <v>198</v>
      </c>
      <c r="L171" s="293"/>
      <c r="M171" s="294" t="s">
        <v>1</v>
      </c>
      <c r="N171" s="295" t="s">
        <v>47</v>
      </c>
      <c r="O171" s="91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57" t="s">
        <v>598</v>
      </c>
      <c r="AT171" s="257" t="s">
        <v>268</v>
      </c>
      <c r="AU171" s="257" t="s">
        <v>92</v>
      </c>
      <c r="AY171" s="16" t="s">
        <v>175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90</v>
      </c>
      <c r="BK171" s="258">
        <f>ROUND(I171*H171,2)</f>
        <v>0</v>
      </c>
      <c r="BL171" s="16" t="s">
        <v>599</v>
      </c>
      <c r="BM171" s="257" t="s">
        <v>886</v>
      </c>
    </row>
    <row r="172" s="2" customFormat="1" ht="16.5" customHeight="1">
      <c r="A172" s="38"/>
      <c r="B172" s="39"/>
      <c r="C172" s="286" t="s">
        <v>887</v>
      </c>
      <c r="D172" s="286" t="s">
        <v>268</v>
      </c>
      <c r="E172" s="287" t="s">
        <v>888</v>
      </c>
      <c r="F172" s="288" t="s">
        <v>889</v>
      </c>
      <c r="G172" s="289" t="s">
        <v>606</v>
      </c>
      <c r="H172" s="290">
        <v>4</v>
      </c>
      <c r="I172" s="291"/>
      <c r="J172" s="292">
        <f>ROUND(I172*H172,2)</f>
        <v>0</v>
      </c>
      <c r="K172" s="288" t="s">
        <v>182</v>
      </c>
      <c r="L172" s="293"/>
      <c r="M172" s="294" t="s">
        <v>1</v>
      </c>
      <c r="N172" s="295" t="s">
        <v>47</v>
      </c>
      <c r="O172" s="91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7" t="s">
        <v>598</v>
      </c>
      <c r="AT172" s="257" t="s">
        <v>268</v>
      </c>
      <c r="AU172" s="257" t="s">
        <v>92</v>
      </c>
      <c r="AY172" s="16" t="s">
        <v>175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90</v>
      </c>
      <c r="BK172" s="258">
        <f>ROUND(I172*H172,2)</f>
        <v>0</v>
      </c>
      <c r="BL172" s="16" t="s">
        <v>599</v>
      </c>
      <c r="BM172" s="257" t="s">
        <v>890</v>
      </c>
    </row>
    <row r="173" s="2" customFormat="1" ht="16.5" customHeight="1">
      <c r="A173" s="38"/>
      <c r="B173" s="39"/>
      <c r="C173" s="286" t="s">
        <v>324</v>
      </c>
      <c r="D173" s="286" t="s">
        <v>268</v>
      </c>
      <c r="E173" s="287" t="s">
        <v>891</v>
      </c>
      <c r="F173" s="288" t="s">
        <v>892</v>
      </c>
      <c r="G173" s="289" t="s">
        <v>606</v>
      </c>
      <c r="H173" s="290">
        <v>4</v>
      </c>
      <c r="I173" s="291"/>
      <c r="J173" s="292">
        <f>ROUND(I173*H173,2)</f>
        <v>0</v>
      </c>
      <c r="K173" s="288" t="s">
        <v>182</v>
      </c>
      <c r="L173" s="293"/>
      <c r="M173" s="294" t="s">
        <v>1</v>
      </c>
      <c r="N173" s="295" t="s">
        <v>47</v>
      </c>
      <c r="O173" s="91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7" t="s">
        <v>598</v>
      </c>
      <c r="AT173" s="257" t="s">
        <v>268</v>
      </c>
      <c r="AU173" s="257" t="s">
        <v>92</v>
      </c>
      <c r="AY173" s="16" t="s">
        <v>175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90</v>
      </c>
      <c r="BK173" s="258">
        <f>ROUND(I173*H173,2)</f>
        <v>0</v>
      </c>
      <c r="BL173" s="16" t="s">
        <v>599</v>
      </c>
      <c r="BM173" s="257" t="s">
        <v>893</v>
      </c>
    </row>
    <row r="174" s="2" customFormat="1" ht="16.5" customHeight="1">
      <c r="A174" s="38"/>
      <c r="B174" s="39"/>
      <c r="C174" s="286" t="s">
        <v>894</v>
      </c>
      <c r="D174" s="286" t="s">
        <v>268</v>
      </c>
      <c r="E174" s="287" t="s">
        <v>660</v>
      </c>
      <c r="F174" s="288" t="s">
        <v>661</v>
      </c>
      <c r="G174" s="289" t="s">
        <v>606</v>
      </c>
      <c r="H174" s="290">
        <v>4</v>
      </c>
      <c r="I174" s="291"/>
      <c r="J174" s="292">
        <f>ROUND(I174*H174,2)</f>
        <v>0</v>
      </c>
      <c r="K174" s="288" t="s">
        <v>182</v>
      </c>
      <c r="L174" s="293"/>
      <c r="M174" s="294" t="s">
        <v>1</v>
      </c>
      <c r="N174" s="295" t="s">
        <v>47</v>
      </c>
      <c r="O174" s="91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57" t="s">
        <v>598</v>
      </c>
      <c r="AT174" s="257" t="s">
        <v>268</v>
      </c>
      <c r="AU174" s="257" t="s">
        <v>92</v>
      </c>
      <c r="AY174" s="16" t="s">
        <v>175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90</v>
      </c>
      <c r="BK174" s="258">
        <f>ROUND(I174*H174,2)</f>
        <v>0</v>
      </c>
      <c r="BL174" s="16" t="s">
        <v>599</v>
      </c>
      <c r="BM174" s="257" t="s">
        <v>895</v>
      </c>
    </row>
    <row r="175" s="2" customFormat="1" ht="21.75" customHeight="1">
      <c r="A175" s="38"/>
      <c r="B175" s="39"/>
      <c r="C175" s="286" t="s">
        <v>329</v>
      </c>
      <c r="D175" s="286" t="s">
        <v>268</v>
      </c>
      <c r="E175" s="287" t="s">
        <v>662</v>
      </c>
      <c r="F175" s="288" t="s">
        <v>663</v>
      </c>
      <c r="G175" s="289" t="s">
        <v>606</v>
      </c>
      <c r="H175" s="290">
        <v>4</v>
      </c>
      <c r="I175" s="291"/>
      <c r="J175" s="292">
        <f>ROUND(I175*H175,2)</f>
        <v>0</v>
      </c>
      <c r="K175" s="288" t="s">
        <v>182</v>
      </c>
      <c r="L175" s="293"/>
      <c r="M175" s="294" t="s">
        <v>1</v>
      </c>
      <c r="N175" s="295" t="s">
        <v>47</v>
      </c>
      <c r="O175" s="91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57" t="s">
        <v>598</v>
      </c>
      <c r="AT175" s="257" t="s">
        <v>268</v>
      </c>
      <c r="AU175" s="257" t="s">
        <v>92</v>
      </c>
      <c r="AY175" s="16" t="s">
        <v>175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90</v>
      </c>
      <c r="BK175" s="258">
        <f>ROUND(I175*H175,2)</f>
        <v>0</v>
      </c>
      <c r="BL175" s="16" t="s">
        <v>599</v>
      </c>
      <c r="BM175" s="257" t="s">
        <v>896</v>
      </c>
    </row>
    <row r="176" s="2" customFormat="1" ht="16.5" customHeight="1">
      <c r="A176" s="38"/>
      <c r="B176" s="39"/>
      <c r="C176" s="286" t="s">
        <v>897</v>
      </c>
      <c r="D176" s="286" t="s">
        <v>268</v>
      </c>
      <c r="E176" s="287" t="s">
        <v>898</v>
      </c>
      <c r="F176" s="288" t="s">
        <v>899</v>
      </c>
      <c r="G176" s="289" t="s">
        <v>606</v>
      </c>
      <c r="H176" s="290">
        <v>1</v>
      </c>
      <c r="I176" s="291"/>
      <c r="J176" s="292">
        <f>ROUND(I176*H176,2)</f>
        <v>0</v>
      </c>
      <c r="K176" s="288" t="s">
        <v>182</v>
      </c>
      <c r="L176" s="293"/>
      <c r="M176" s="294" t="s">
        <v>1</v>
      </c>
      <c r="N176" s="295" t="s">
        <v>47</v>
      </c>
      <c r="O176" s="91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7" t="s">
        <v>598</v>
      </c>
      <c r="AT176" s="257" t="s">
        <v>268</v>
      </c>
      <c r="AU176" s="257" t="s">
        <v>92</v>
      </c>
      <c r="AY176" s="16" t="s">
        <v>175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90</v>
      </c>
      <c r="BK176" s="258">
        <f>ROUND(I176*H176,2)</f>
        <v>0</v>
      </c>
      <c r="BL176" s="16" t="s">
        <v>599</v>
      </c>
      <c r="BM176" s="257" t="s">
        <v>900</v>
      </c>
    </row>
    <row r="177" s="2" customFormat="1" ht="21.75" customHeight="1">
      <c r="A177" s="38"/>
      <c r="B177" s="39"/>
      <c r="C177" s="286" t="s">
        <v>332</v>
      </c>
      <c r="D177" s="286" t="s">
        <v>268</v>
      </c>
      <c r="E177" s="287" t="s">
        <v>901</v>
      </c>
      <c r="F177" s="288" t="s">
        <v>902</v>
      </c>
      <c r="G177" s="289" t="s">
        <v>606</v>
      </c>
      <c r="H177" s="290">
        <v>1</v>
      </c>
      <c r="I177" s="291"/>
      <c r="J177" s="292">
        <f>ROUND(I177*H177,2)</f>
        <v>0</v>
      </c>
      <c r="K177" s="288" t="s">
        <v>182</v>
      </c>
      <c r="L177" s="293"/>
      <c r="M177" s="294" t="s">
        <v>1</v>
      </c>
      <c r="N177" s="295" t="s">
        <v>47</v>
      </c>
      <c r="O177" s="91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7" t="s">
        <v>598</v>
      </c>
      <c r="AT177" s="257" t="s">
        <v>268</v>
      </c>
      <c r="AU177" s="257" t="s">
        <v>92</v>
      </c>
      <c r="AY177" s="16" t="s">
        <v>175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90</v>
      </c>
      <c r="BK177" s="258">
        <f>ROUND(I177*H177,2)</f>
        <v>0</v>
      </c>
      <c r="BL177" s="16" t="s">
        <v>599</v>
      </c>
      <c r="BM177" s="257" t="s">
        <v>903</v>
      </c>
    </row>
    <row r="178" s="2" customFormat="1" ht="21.75" customHeight="1">
      <c r="A178" s="38"/>
      <c r="B178" s="39"/>
      <c r="C178" s="286" t="s">
        <v>904</v>
      </c>
      <c r="D178" s="286" t="s">
        <v>268</v>
      </c>
      <c r="E178" s="287" t="s">
        <v>666</v>
      </c>
      <c r="F178" s="288" t="s">
        <v>667</v>
      </c>
      <c r="G178" s="289" t="s">
        <v>606</v>
      </c>
      <c r="H178" s="290">
        <v>2</v>
      </c>
      <c r="I178" s="291"/>
      <c r="J178" s="292">
        <f>ROUND(I178*H178,2)</f>
        <v>0</v>
      </c>
      <c r="K178" s="288" t="s">
        <v>182</v>
      </c>
      <c r="L178" s="293"/>
      <c r="M178" s="294" t="s">
        <v>1</v>
      </c>
      <c r="N178" s="295" t="s">
        <v>47</v>
      </c>
      <c r="O178" s="91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57" t="s">
        <v>598</v>
      </c>
      <c r="AT178" s="257" t="s">
        <v>268</v>
      </c>
      <c r="AU178" s="257" t="s">
        <v>92</v>
      </c>
      <c r="AY178" s="16" t="s">
        <v>175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90</v>
      </c>
      <c r="BK178" s="258">
        <f>ROUND(I178*H178,2)</f>
        <v>0</v>
      </c>
      <c r="BL178" s="16" t="s">
        <v>599</v>
      </c>
      <c r="BM178" s="257" t="s">
        <v>905</v>
      </c>
    </row>
    <row r="179" s="2" customFormat="1" ht="16.5" customHeight="1">
      <c r="A179" s="38"/>
      <c r="B179" s="39"/>
      <c r="C179" s="286" t="s">
        <v>336</v>
      </c>
      <c r="D179" s="286" t="s">
        <v>268</v>
      </c>
      <c r="E179" s="287" t="s">
        <v>664</v>
      </c>
      <c r="F179" s="288" t="s">
        <v>665</v>
      </c>
      <c r="G179" s="289" t="s">
        <v>606</v>
      </c>
      <c r="H179" s="290">
        <v>12</v>
      </c>
      <c r="I179" s="291"/>
      <c r="J179" s="292">
        <f>ROUND(I179*H179,2)</f>
        <v>0</v>
      </c>
      <c r="K179" s="288" t="s">
        <v>182</v>
      </c>
      <c r="L179" s="293"/>
      <c r="M179" s="294" t="s">
        <v>1</v>
      </c>
      <c r="N179" s="295" t="s">
        <v>47</v>
      </c>
      <c r="O179" s="91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7" t="s">
        <v>598</v>
      </c>
      <c r="AT179" s="257" t="s">
        <v>268</v>
      </c>
      <c r="AU179" s="257" t="s">
        <v>92</v>
      </c>
      <c r="AY179" s="16" t="s">
        <v>175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90</v>
      </c>
      <c r="BK179" s="258">
        <f>ROUND(I179*H179,2)</f>
        <v>0</v>
      </c>
      <c r="BL179" s="16" t="s">
        <v>599</v>
      </c>
      <c r="BM179" s="257" t="s">
        <v>906</v>
      </c>
    </row>
    <row r="180" s="2" customFormat="1" ht="16.5" customHeight="1">
      <c r="A180" s="38"/>
      <c r="B180" s="39"/>
      <c r="C180" s="286" t="s">
        <v>907</v>
      </c>
      <c r="D180" s="286" t="s">
        <v>268</v>
      </c>
      <c r="E180" s="287" t="s">
        <v>908</v>
      </c>
      <c r="F180" s="288" t="s">
        <v>909</v>
      </c>
      <c r="G180" s="289" t="s">
        <v>606</v>
      </c>
      <c r="H180" s="290">
        <v>1</v>
      </c>
      <c r="I180" s="291"/>
      <c r="J180" s="292">
        <f>ROUND(I180*H180,2)</f>
        <v>0</v>
      </c>
      <c r="K180" s="288" t="s">
        <v>182</v>
      </c>
      <c r="L180" s="293"/>
      <c r="M180" s="294" t="s">
        <v>1</v>
      </c>
      <c r="N180" s="295" t="s">
        <v>47</v>
      </c>
      <c r="O180" s="91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7" t="s">
        <v>598</v>
      </c>
      <c r="AT180" s="257" t="s">
        <v>268</v>
      </c>
      <c r="AU180" s="257" t="s">
        <v>92</v>
      </c>
      <c r="AY180" s="16" t="s">
        <v>175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90</v>
      </c>
      <c r="BK180" s="258">
        <f>ROUND(I180*H180,2)</f>
        <v>0</v>
      </c>
      <c r="BL180" s="16" t="s">
        <v>599</v>
      </c>
      <c r="BM180" s="257" t="s">
        <v>910</v>
      </c>
    </row>
    <row r="181" s="2" customFormat="1" ht="16.5" customHeight="1">
      <c r="A181" s="38"/>
      <c r="B181" s="39"/>
      <c r="C181" s="286" t="s">
        <v>339</v>
      </c>
      <c r="D181" s="286" t="s">
        <v>268</v>
      </c>
      <c r="E181" s="287" t="s">
        <v>911</v>
      </c>
      <c r="F181" s="288" t="s">
        <v>912</v>
      </c>
      <c r="G181" s="289" t="s">
        <v>606</v>
      </c>
      <c r="H181" s="290">
        <v>11</v>
      </c>
      <c r="I181" s="291"/>
      <c r="J181" s="292">
        <f>ROUND(I181*H181,2)</f>
        <v>0</v>
      </c>
      <c r="K181" s="288" t="s">
        <v>182</v>
      </c>
      <c r="L181" s="293"/>
      <c r="M181" s="294" t="s">
        <v>1</v>
      </c>
      <c r="N181" s="295" t="s">
        <v>47</v>
      </c>
      <c r="O181" s="91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57" t="s">
        <v>598</v>
      </c>
      <c r="AT181" s="257" t="s">
        <v>268</v>
      </c>
      <c r="AU181" s="257" t="s">
        <v>92</v>
      </c>
      <c r="AY181" s="16" t="s">
        <v>175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90</v>
      </c>
      <c r="BK181" s="258">
        <f>ROUND(I181*H181,2)</f>
        <v>0</v>
      </c>
      <c r="BL181" s="16" t="s">
        <v>599</v>
      </c>
      <c r="BM181" s="257" t="s">
        <v>913</v>
      </c>
    </row>
    <row r="182" s="2" customFormat="1" ht="16.5" customHeight="1">
      <c r="A182" s="38"/>
      <c r="B182" s="39"/>
      <c r="C182" s="286" t="s">
        <v>914</v>
      </c>
      <c r="D182" s="286" t="s">
        <v>268</v>
      </c>
      <c r="E182" s="287" t="s">
        <v>915</v>
      </c>
      <c r="F182" s="288" t="s">
        <v>916</v>
      </c>
      <c r="G182" s="289" t="s">
        <v>606</v>
      </c>
      <c r="H182" s="290">
        <v>11</v>
      </c>
      <c r="I182" s="291"/>
      <c r="J182" s="292">
        <f>ROUND(I182*H182,2)</f>
        <v>0</v>
      </c>
      <c r="K182" s="288" t="s">
        <v>182</v>
      </c>
      <c r="L182" s="293"/>
      <c r="M182" s="294" t="s">
        <v>1</v>
      </c>
      <c r="N182" s="295" t="s">
        <v>47</v>
      </c>
      <c r="O182" s="91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7" t="s">
        <v>598</v>
      </c>
      <c r="AT182" s="257" t="s">
        <v>268</v>
      </c>
      <c r="AU182" s="257" t="s">
        <v>92</v>
      </c>
      <c r="AY182" s="16" t="s">
        <v>175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90</v>
      </c>
      <c r="BK182" s="258">
        <f>ROUND(I182*H182,2)</f>
        <v>0</v>
      </c>
      <c r="BL182" s="16" t="s">
        <v>599</v>
      </c>
      <c r="BM182" s="257" t="s">
        <v>917</v>
      </c>
    </row>
    <row r="183" s="2" customFormat="1" ht="16.5" customHeight="1">
      <c r="A183" s="38"/>
      <c r="B183" s="39"/>
      <c r="C183" s="286" t="s">
        <v>343</v>
      </c>
      <c r="D183" s="286" t="s">
        <v>268</v>
      </c>
      <c r="E183" s="287" t="s">
        <v>918</v>
      </c>
      <c r="F183" s="288" t="s">
        <v>919</v>
      </c>
      <c r="G183" s="289" t="s">
        <v>606</v>
      </c>
      <c r="H183" s="290">
        <v>11</v>
      </c>
      <c r="I183" s="291"/>
      <c r="J183" s="292">
        <f>ROUND(I183*H183,2)</f>
        <v>0</v>
      </c>
      <c r="K183" s="288" t="s">
        <v>182</v>
      </c>
      <c r="L183" s="293"/>
      <c r="M183" s="294" t="s">
        <v>1</v>
      </c>
      <c r="N183" s="295" t="s">
        <v>47</v>
      </c>
      <c r="O183" s="91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7" t="s">
        <v>598</v>
      </c>
      <c r="AT183" s="257" t="s">
        <v>268</v>
      </c>
      <c r="AU183" s="257" t="s">
        <v>92</v>
      </c>
      <c r="AY183" s="16" t="s">
        <v>175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90</v>
      </c>
      <c r="BK183" s="258">
        <f>ROUND(I183*H183,2)</f>
        <v>0</v>
      </c>
      <c r="BL183" s="16" t="s">
        <v>599</v>
      </c>
      <c r="BM183" s="257" t="s">
        <v>920</v>
      </c>
    </row>
    <row r="184" s="2" customFormat="1" ht="16.5" customHeight="1">
      <c r="A184" s="38"/>
      <c r="B184" s="39"/>
      <c r="C184" s="286" t="s">
        <v>921</v>
      </c>
      <c r="D184" s="286" t="s">
        <v>268</v>
      </c>
      <c r="E184" s="287" t="s">
        <v>922</v>
      </c>
      <c r="F184" s="288" t="s">
        <v>923</v>
      </c>
      <c r="G184" s="289" t="s">
        <v>606</v>
      </c>
      <c r="H184" s="290">
        <v>1</v>
      </c>
      <c r="I184" s="291"/>
      <c r="J184" s="292">
        <f>ROUND(I184*H184,2)</f>
        <v>0</v>
      </c>
      <c r="K184" s="288" t="s">
        <v>182</v>
      </c>
      <c r="L184" s="293"/>
      <c r="M184" s="294" t="s">
        <v>1</v>
      </c>
      <c r="N184" s="295" t="s">
        <v>47</v>
      </c>
      <c r="O184" s="91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57" t="s">
        <v>598</v>
      </c>
      <c r="AT184" s="257" t="s">
        <v>268</v>
      </c>
      <c r="AU184" s="257" t="s">
        <v>92</v>
      </c>
      <c r="AY184" s="16" t="s">
        <v>175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90</v>
      </c>
      <c r="BK184" s="258">
        <f>ROUND(I184*H184,2)</f>
        <v>0</v>
      </c>
      <c r="BL184" s="16" t="s">
        <v>599</v>
      </c>
      <c r="BM184" s="257" t="s">
        <v>924</v>
      </c>
    </row>
    <row r="185" s="2" customFormat="1" ht="16.5" customHeight="1">
      <c r="A185" s="38"/>
      <c r="B185" s="39"/>
      <c r="C185" s="286" t="s">
        <v>346</v>
      </c>
      <c r="D185" s="286" t="s">
        <v>268</v>
      </c>
      <c r="E185" s="287" t="s">
        <v>925</v>
      </c>
      <c r="F185" s="288" t="s">
        <v>926</v>
      </c>
      <c r="G185" s="289" t="s">
        <v>606</v>
      </c>
      <c r="H185" s="290">
        <v>3</v>
      </c>
      <c r="I185" s="291"/>
      <c r="J185" s="292">
        <f>ROUND(I185*H185,2)</f>
        <v>0</v>
      </c>
      <c r="K185" s="288" t="s">
        <v>182</v>
      </c>
      <c r="L185" s="293"/>
      <c r="M185" s="307" t="s">
        <v>1</v>
      </c>
      <c r="N185" s="308" t="s">
        <v>47</v>
      </c>
      <c r="O185" s="265"/>
      <c r="P185" s="269">
        <f>O185*H185</f>
        <v>0</v>
      </c>
      <c r="Q185" s="269">
        <v>0</v>
      </c>
      <c r="R185" s="269">
        <f>Q185*H185</f>
        <v>0</v>
      </c>
      <c r="S185" s="269">
        <v>0</v>
      </c>
      <c r="T185" s="27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7" t="s">
        <v>598</v>
      </c>
      <c r="AT185" s="257" t="s">
        <v>268</v>
      </c>
      <c r="AU185" s="257" t="s">
        <v>92</v>
      </c>
      <c r="AY185" s="16" t="s">
        <v>175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90</v>
      </c>
      <c r="BK185" s="258">
        <f>ROUND(I185*H185,2)</f>
        <v>0</v>
      </c>
      <c r="BL185" s="16" t="s">
        <v>599</v>
      </c>
      <c r="BM185" s="257" t="s">
        <v>927</v>
      </c>
    </row>
    <row r="186" s="2" customFormat="1" ht="6.96" customHeight="1">
      <c r="A186" s="38"/>
      <c r="B186" s="66"/>
      <c r="C186" s="67"/>
      <c r="D186" s="67"/>
      <c r="E186" s="67"/>
      <c r="F186" s="67"/>
      <c r="G186" s="67"/>
      <c r="H186" s="67"/>
      <c r="I186" s="195"/>
      <c r="J186" s="67"/>
      <c r="K186" s="67"/>
      <c r="L186" s="44"/>
      <c r="M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</row>
  </sheetData>
  <sheetProtection sheet="1" autoFilter="0" formatColumns="0" formatRows="0" objects="1" scenarios="1" spinCount="100000" saltValue="C2MEDPwZFHN7OoDORpxZF5fuq6oQ6bIz0CkJo14HciZTnPSLrsNNz9285dsnFfc3VD44y8NgcJggNcKSKaDEuQ==" hashValue="+nWUsUMYb2TmER7XttctWSbZDjaqqE5N+9pR+X9bK+KghwQ7YLjt0+7frgY7rfTDi34t854XJMWZ0TGF6oquHA==" algorithmName="SHA-512" password="C43E"/>
  <autoFilter ref="C121:K185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136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92</v>
      </c>
    </row>
    <row r="4" s="1" customFormat="1" ht="24.96" customHeight="1">
      <c r="B4" s="19"/>
      <c r="D4" s="150" t="s">
        <v>143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23.25" customHeight="1">
      <c r="B7" s="19"/>
      <c r="E7" s="153" t="str">
        <f>'Rekapitulace stavby'!K6</f>
        <v>Zvýšení bezpečnosti dopravy III. – přechod Blažkova a Lipová – Na Bídě přejezd tramvají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144</v>
      </c>
      <c r="I8" s="146"/>
      <c r="L8" s="19"/>
    </row>
    <row r="9" s="2" customFormat="1" ht="16.5" customHeight="1">
      <c r="A9" s="38"/>
      <c r="B9" s="44"/>
      <c r="C9" s="38"/>
      <c r="D9" s="38"/>
      <c r="E9" s="153" t="s">
        <v>813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251</v>
      </c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24.75" customHeight="1">
      <c r="A11" s="38"/>
      <c r="B11" s="44"/>
      <c r="C11" s="38"/>
      <c r="D11" s="38"/>
      <c r="E11" s="155" t="s">
        <v>928</v>
      </c>
      <c r="F11" s="38"/>
      <c r="G11" s="38"/>
      <c r="H11" s="38"/>
      <c r="I11" s="154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4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19</v>
      </c>
      <c r="G13" s="38"/>
      <c r="H13" s="38"/>
      <c r="I13" s="156" t="s">
        <v>20</v>
      </c>
      <c r="J13" s="141" t="s">
        <v>21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22</v>
      </c>
      <c r="E14" s="38"/>
      <c r="F14" s="141" t="s">
        <v>23</v>
      </c>
      <c r="G14" s="38"/>
      <c r="H14" s="38"/>
      <c r="I14" s="156" t="s">
        <v>24</v>
      </c>
      <c r="J14" s="157" t="str">
        <f>'Rekapitulace stavby'!AN8</f>
        <v>11. 9. 2020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158" t="s">
        <v>26</v>
      </c>
      <c r="E15" s="38"/>
      <c r="F15" s="159" t="s">
        <v>27</v>
      </c>
      <c r="G15" s="38"/>
      <c r="H15" s="38"/>
      <c r="I15" s="160" t="s">
        <v>28</v>
      </c>
      <c r="J15" s="159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30</v>
      </c>
      <c r="E16" s="38"/>
      <c r="F16" s="38"/>
      <c r="G16" s="38"/>
      <c r="H16" s="38"/>
      <c r="I16" s="156" t="s">
        <v>31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32</v>
      </c>
      <c r="F17" s="38"/>
      <c r="G17" s="38"/>
      <c r="H17" s="38"/>
      <c r="I17" s="156" t="s">
        <v>33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4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34</v>
      </c>
      <c r="E19" s="38"/>
      <c r="F19" s="38"/>
      <c r="G19" s="38"/>
      <c r="H19" s="38"/>
      <c r="I19" s="156" t="s">
        <v>31</v>
      </c>
      <c r="J19" s="32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2" t="str">
        <f>'Rekapitulace stavby'!E14</f>
        <v>Vyplň údaj</v>
      </c>
      <c r="F20" s="141"/>
      <c r="G20" s="141"/>
      <c r="H20" s="141"/>
      <c r="I20" s="156" t="s">
        <v>33</v>
      </c>
      <c r="J20" s="32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4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36</v>
      </c>
      <c r="E22" s="38"/>
      <c r="F22" s="38"/>
      <c r="G22" s="38"/>
      <c r="H22" s="38"/>
      <c r="I22" s="156" t="s">
        <v>31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37</v>
      </c>
      <c r="F23" s="38"/>
      <c r="G23" s="38"/>
      <c r="H23" s="38"/>
      <c r="I23" s="156" t="s">
        <v>33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4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39</v>
      </c>
      <c r="E25" s="38"/>
      <c r="F25" s="38"/>
      <c r="G25" s="38"/>
      <c r="H25" s="38"/>
      <c r="I25" s="156" t="s">
        <v>31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6" t="s">
        <v>33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4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41</v>
      </c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61"/>
      <c r="B29" s="162"/>
      <c r="C29" s="161"/>
      <c r="D29" s="161"/>
      <c r="E29" s="163" t="s">
        <v>1</v>
      </c>
      <c r="F29" s="163"/>
      <c r="G29" s="163"/>
      <c r="H29" s="163"/>
      <c r="I29" s="164"/>
      <c r="J29" s="161"/>
      <c r="K29" s="161"/>
      <c r="L29" s="165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4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6"/>
      <c r="E31" s="166"/>
      <c r="F31" s="166"/>
      <c r="G31" s="166"/>
      <c r="H31" s="166"/>
      <c r="I31" s="167"/>
      <c r="J31" s="166"/>
      <c r="K31" s="166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8" t="s">
        <v>42</v>
      </c>
      <c r="E32" s="38"/>
      <c r="F32" s="38"/>
      <c r="G32" s="38"/>
      <c r="H32" s="38"/>
      <c r="I32" s="154"/>
      <c r="J32" s="169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6"/>
      <c r="E33" s="166"/>
      <c r="F33" s="166"/>
      <c r="G33" s="166"/>
      <c r="H33" s="166"/>
      <c r="I33" s="167"/>
      <c r="J33" s="166"/>
      <c r="K33" s="166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70" t="s">
        <v>44</v>
      </c>
      <c r="G34" s="38"/>
      <c r="H34" s="38"/>
      <c r="I34" s="171" t="s">
        <v>43</v>
      </c>
      <c r="J34" s="170" t="s">
        <v>45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2" t="s">
        <v>46</v>
      </c>
      <c r="E35" s="152" t="s">
        <v>47</v>
      </c>
      <c r="F35" s="173">
        <f>ROUND((SUM(BE123:BE172)),  2)</f>
        <v>0</v>
      </c>
      <c r="G35" s="38"/>
      <c r="H35" s="38"/>
      <c r="I35" s="174">
        <v>0.20999999999999999</v>
      </c>
      <c r="J35" s="173">
        <f>ROUND(((SUM(BE123:BE172))*I35),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48</v>
      </c>
      <c r="F36" s="173">
        <f>ROUND((SUM(BF123:BF172)),  2)</f>
        <v>0</v>
      </c>
      <c r="G36" s="38"/>
      <c r="H36" s="38"/>
      <c r="I36" s="174">
        <v>0.14999999999999999</v>
      </c>
      <c r="J36" s="173">
        <f>ROUND(((SUM(BF123:BF172))*I36),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49</v>
      </c>
      <c r="F37" s="173">
        <f>ROUND((SUM(BG123:BG172)),  2)</f>
        <v>0</v>
      </c>
      <c r="G37" s="38"/>
      <c r="H37" s="38"/>
      <c r="I37" s="174">
        <v>0.20999999999999999</v>
      </c>
      <c r="J37" s="17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50</v>
      </c>
      <c r="F38" s="173">
        <f>ROUND((SUM(BH123:BH172)),  2)</f>
        <v>0</v>
      </c>
      <c r="G38" s="38"/>
      <c r="H38" s="38"/>
      <c r="I38" s="174">
        <v>0.14999999999999999</v>
      </c>
      <c r="J38" s="17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51</v>
      </c>
      <c r="F39" s="173">
        <f>ROUND((SUM(BI123:BI172)),  2)</f>
        <v>0</v>
      </c>
      <c r="G39" s="38"/>
      <c r="H39" s="38"/>
      <c r="I39" s="174">
        <v>0</v>
      </c>
      <c r="J39" s="17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5"/>
      <c r="D41" s="176" t="s">
        <v>52</v>
      </c>
      <c r="E41" s="177"/>
      <c r="F41" s="177"/>
      <c r="G41" s="178" t="s">
        <v>53</v>
      </c>
      <c r="H41" s="179" t="s">
        <v>54</v>
      </c>
      <c r="I41" s="180"/>
      <c r="J41" s="181">
        <f>SUM(J32:J39)</f>
        <v>0</v>
      </c>
      <c r="K41" s="18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4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2" customFormat="1" ht="14.4" customHeight="1">
      <c r="B49" s="63"/>
      <c r="D49" s="183" t="s">
        <v>55</v>
      </c>
      <c r="E49" s="184"/>
      <c r="F49" s="184"/>
      <c r="G49" s="183" t="s">
        <v>56</v>
      </c>
      <c r="H49" s="184"/>
      <c r="I49" s="185"/>
      <c r="J49" s="184"/>
      <c r="K49" s="184"/>
      <c r="L49" s="6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2" customFormat="1">
      <c r="A60" s="38"/>
      <c r="B60" s="44"/>
      <c r="C60" s="38"/>
      <c r="D60" s="186" t="s">
        <v>57</v>
      </c>
      <c r="E60" s="187"/>
      <c r="F60" s="188" t="s">
        <v>58</v>
      </c>
      <c r="G60" s="186" t="s">
        <v>57</v>
      </c>
      <c r="H60" s="187"/>
      <c r="I60" s="189"/>
      <c r="J60" s="190" t="s">
        <v>58</v>
      </c>
      <c r="K60" s="187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19"/>
      <c r="L61" s="19"/>
    </row>
    <row r="62">
      <c r="B62" s="19"/>
      <c r="L62" s="19"/>
    </row>
    <row r="63">
      <c r="B63" s="19"/>
      <c r="L63" s="19"/>
    </row>
    <row r="64" s="2" customFormat="1">
      <c r="A64" s="38"/>
      <c r="B64" s="44"/>
      <c r="C64" s="38"/>
      <c r="D64" s="183" t="s">
        <v>59</v>
      </c>
      <c r="E64" s="191"/>
      <c r="F64" s="191"/>
      <c r="G64" s="183" t="s">
        <v>60</v>
      </c>
      <c r="H64" s="191"/>
      <c r="I64" s="192"/>
      <c r="J64" s="191"/>
      <c r="K64" s="191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2" customFormat="1">
      <c r="A75" s="38"/>
      <c r="B75" s="44"/>
      <c r="C75" s="38"/>
      <c r="D75" s="186" t="s">
        <v>57</v>
      </c>
      <c r="E75" s="187"/>
      <c r="F75" s="188" t="s">
        <v>58</v>
      </c>
      <c r="G75" s="186" t="s">
        <v>57</v>
      </c>
      <c r="H75" s="187"/>
      <c r="I75" s="189"/>
      <c r="J75" s="190" t="s">
        <v>58</v>
      </c>
      <c r="K75" s="187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3"/>
      <c r="C76" s="194"/>
      <c r="D76" s="194"/>
      <c r="E76" s="194"/>
      <c r="F76" s="194"/>
      <c r="G76" s="194"/>
      <c r="H76" s="194"/>
      <c r="I76" s="195"/>
      <c r="J76" s="194"/>
      <c r="K76" s="19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hidden="1" s="2" customFormat="1" ht="6.96" customHeight="1">
      <c r="A80" s="38"/>
      <c r="B80" s="196"/>
      <c r="C80" s="197"/>
      <c r="D80" s="197"/>
      <c r="E80" s="197"/>
      <c r="F80" s="197"/>
      <c r="G80" s="197"/>
      <c r="H80" s="197"/>
      <c r="I80" s="198"/>
      <c r="J80" s="197"/>
      <c r="K80" s="197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hidden="1" s="2" customFormat="1" ht="24.96" customHeight="1">
      <c r="A81" s="38"/>
      <c r="B81" s="39"/>
      <c r="C81" s="22" t="s">
        <v>147</v>
      </c>
      <c r="D81" s="40"/>
      <c r="E81" s="40"/>
      <c r="F81" s="40"/>
      <c r="G81" s="40"/>
      <c r="H81" s="40"/>
      <c r="I81" s="154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12" customHeight="1">
      <c r="A83" s="38"/>
      <c r="B83" s="39"/>
      <c r="C83" s="31" t="s">
        <v>16</v>
      </c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23.25" customHeight="1">
      <c r="A84" s="38"/>
      <c r="B84" s="39"/>
      <c r="C84" s="40"/>
      <c r="D84" s="40"/>
      <c r="E84" s="199" t="str">
        <f>E7</f>
        <v>Zvýšení bezpečnosti dopravy III. – přechod Blažkova a Lipová – Na Bídě přejezd tramvají</v>
      </c>
      <c r="F84" s="31"/>
      <c r="G84" s="31"/>
      <c r="H84" s="31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1" customFormat="1" ht="12" customHeight="1">
      <c r="B85" s="20"/>
      <c r="C85" s="31" t="s">
        <v>144</v>
      </c>
      <c r="D85" s="21"/>
      <c r="E85" s="21"/>
      <c r="F85" s="21"/>
      <c r="G85" s="21"/>
      <c r="H85" s="21"/>
      <c r="I85" s="146"/>
      <c r="J85" s="21"/>
      <c r="K85" s="21"/>
      <c r="L85" s="19"/>
    </row>
    <row r="86" hidden="1" s="2" customFormat="1" ht="16.5" customHeight="1">
      <c r="A86" s="38"/>
      <c r="B86" s="39"/>
      <c r="C86" s="40"/>
      <c r="D86" s="40"/>
      <c r="E86" s="199" t="s">
        <v>813</v>
      </c>
      <c r="F86" s="40"/>
      <c r="G86" s="40"/>
      <c r="H86" s="40"/>
      <c r="I86" s="15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1" t="s">
        <v>251</v>
      </c>
      <c r="D87" s="40"/>
      <c r="E87" s="40"/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24.75" customHeight="1">
      <c r="A88" s="38"/>
      <c r="B88" s="39"/>
      <c r="C88" s="40"/>
      <c r="D88" s="40"/>
      <c r="E88" s="76" t="str">
        <f>E11</f>
        <v>SO 401.2.2 - Montážní práce - SSZ LB.22 Lipová – Na Bídě přejezd tramvají</v>
      </c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4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12" customHeight="1">
      <c r="A90" s="38"/>
      <c r="B90" s="39"/>
      <c r="C90" s="31" t="s">
        <v>22</v>
      </c>
      <c r="D90" s="40"/>
      <c r="E90" s="40"/>
      <c r="F90" s="26" t="str">
        <f>F14</f>
        <v>Liberec</v>
      </c>
      <c r="G90" s="40"/>
      <c r="H90" s="40"/>
      <c r="I90" s="156" t="s">
        <v>24</v>
      </c>
      <c r="J90" s="79" t="str">
        <f>IF(J14="","",J14)</f>
        <v>11. 9. 2020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4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5.65" customHeight="1">
      <c r="A92" s="38"/>
      <c r="B92" s="39"/>
      <c r="C92" s="31" t="s">
        <v>30</v>
      </c>
      <c r="D92" s="40"/>
      <c r="E92" s="40"/>
      <c r="F92" s="26" t="str">
        <f>E17</f>
        <v>Statutární město Liberec</v>
      </c>
      <c r="G92" s="40"/>
      <c r="H92" s="40"/>
      <c r="I92" s="156" t="s">
        <v>36</v>
      </c>
      <c r="J92" s="36" t="str">
        <f>E23</f>
        <v>Swarco Traffic CZ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1" t="s">
        <v>34</v>
      </c>
      <c r="D93" s="40"/>
      <c r="E93" s="40"/>
      <c r="F93" s="26" t="str">
        <f>IF(E20="","",E20)</f>
        <v>Vyplň údaj</v>
      </c>
      <c r="G93" s="40"/>
      <c r="H93" s="40"/>
      <c r="I93" s="156" t="s">
        <v>39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4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29.28" customHeight="1">
      <c r="A95" s="38"/>
      <c r="B95" s="39"/>
      <c r="C95" s="200" t="s">
        <v>148</v>
      </c>
      <c r="D95" s="201"/>
      <c r="E95" s="201"/>
      <c r="F95" s="201"/>
      <c r="G95" s="201"/>
      <c r="H95" s="201"/>
      <c r="I95" s="202"/>
      <c r="J95" s="203" t="s">
        <v>149</v>
      </c>
      <c r="K95" s="201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4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22.8" customHeight="1">
      <c r="A97" s="38"/>
      <c r="B97" s="39"/>
      <c r="C97" s="204" t="s">
        <v>150</v>
      </c>
      <c r="D97" s="40"/>
      <c r="E97" s="40"/>
      <c r="F97" s="40"/>
      <c r="G97" s="40"/>
      <c r="H97" s="40"/>
      <c r="I97" s="154"/>
      <c r="J97" s="110">
        <f>J123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6" t="s">
        <v>151</v>
      </c>
    </row>
    <row r="98" hidden="1" s="9" customFormat="1" ht="24.96" customHeight="1">
      <c r="A98" s="9"/>
      <c r="B98" s="205"/>
      <c r="C98" s="206"/>
      <c r="D98" s="207" t="s">
        <v>589</v>
      </c>
      <c r="E98" s="208"/>
      <c r="F98" s="208"/>
      <c r="G98" s="208"/>
      <c r="H98" s="208"/>
      <c r="I98" s="209"/>
      <c r="J98" s="210">
        <f>J124</f>
        <v>0</v>
      </c>
      <c r="K98" s="206"/>
      <c r="L98" s="21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10" customFormat="1" ht="19.92" customHeight="1">
      <c r="A99" s="10"/>
      <c r="B99" s="212"/>
      <c r="C99" s="133"/>
      <c r="D99" s="213" t="s">
        <v>590</v>
      </c>
      <c r="E99" s="214"/>
      <c r="F99" s="214"/>
      <c r="G99" s="214"/>
      <c r="H99" s="214"/>
      <c r="I99" s="215"/>
      <c r="J99" s="216">
        <f>J125</f>
        <v>0</v>
      </c>
      <c r="K99" s="133"/>
      <c r="L99" s="21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212"/>
      <c r="C100" s="133"/>
      <c r="D100" s="213" t="s">
        <v>591</v>
      </c>
      <c r="E100" s="214"/>
      <c r="F100" s="214"/>
      <c r="G100" s="214"/>
      <c r="H100" s="214"/>
      <c r="I100" s="215"/>
      <c r="J100" s="216">
        <f>J128</f>
        <v>0</v>
      </c>
      <c r="K100" s="133"/>
      <c r="L100" s="21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205"/>
      <c r="C101" s="206"/>
      <c r="D101" s="207" t="s">
        <v>669</v>
      </c>
      <c r="E101" s="208"/>
      <c r="F101" s="208"/>
      <c r="G101" s="208"/>
      <c r="H101" s="208"/>
      <c r="I101" s="209"/>
      <c r="J101" s="210">
        <f>J171</f>
        <v>0</v>
      </c>
      <c r="K101" s="206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54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hidden="1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95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/>
    <row r="105" hidden="1"/>
    <row r="106" hidden="1"/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98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2" t="s">
        <v>159</v>
      </c>
      <c r="D108" s="40"/>
      <c r="E108" s="40"/>
      <c r="F108" s="40"/>
      <c r="G108" s="40"/>
      <c r="H108" s="40"/>
      <c r="I108" s="15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5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1" t="s">
        <v>16</v>
      </c>
      <c r="D110" s="40"/>
      <c r="E110" s="40"/>
      <c r="F110" s="40"/>
      <c r="G110" s="40"/>
      <c r="H110" s="40"/>
      <c r="I110" s="15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3.25" customHeight="1">
      <c r="A111" s="38"/>
      <c r="B111" s="39"/>
      <c r="C111" s="40"/>
      <c r="D111" s="40"/>
      <c r="E111" s="199" t="str">
        <f>E7</f>
        <v>Zvýšení bezpečnosti dopravy III. – přechod Blažkova a Lipová – Na Bídě přejezd tramvají</v>
      </c>
      <c r="F111" s="31"/>
      <c r="G111" s="31"/>
      <c r="H111" s="31"/>
      <c r="I111" s="15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0"/>
      <c r="C112" s="31" t="s">
        <v>144</v>
      </c>
      <c r="D112" s="21"/>
      <c r="E112" s="21"/>
      <c r="F112" s="21"/>
      <c r="G112" s="21"/>
      <c r="H112" s="21"/>
      <c r="I112" s="146"/>
      <c r="J112" s="21"/>
      <c r="K112" s="21"/>
      <c r="L112" s="19"/>
    </row>
    <row r="113" s="2" customFormat="1" ht="16.5" customHeight="1">
      <c r="A113" s="38"/>
      <c r="B113" s="39"/>
      <c r="C113" s="40"/>
      <c r="D113" s="40"/>
      <c r="E113" s="199" t="s">
        <v>813</v>
      </c>
      <c r="F113" s="40"/>
      <c r="G113" s="40"/>
      <c r="H113" s="40"/>
      <c r="I113" s="15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1" t="s">
        <v>251</v>
      </c>
      <c r="D114" s="40"/>
      <c r="E114" s="40"/>
      <c r="F114" s="40"/>
      <c r="G114" s="40"/>
      <c r="H114" s="40"/>
      <c r="I114" s="15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75" customHeight="1">
      <c r="A115" s="38"/>
      <c r="B115" s="39"/>
      <c r="C115" s="40"/>
      <c r="D115" s="40"/>
      <c r="E115" s="76" t="str">
        <f>E11</f>
        <v>SO 401.2.2 - Montážní práce - SSZ LB.22 Lipová – Na Bídě přejezd tramvají</v>
      </c>
      <c r="F115" s="40"/>
      <c r="G115" s="40"/>
      <c r="H115" s="40"/>
      <c r="I115" s="15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5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1" t="s">
        <v>22</v>
      </c>
      <c r="D117" s="40"/>
      <c r="E117" s="40"/>
      <c r="F117" s="26" t="str">
        <f>F14</f>
        <v>Liberec</v>
      </c>
      <c r="G117" s="40"/>
      <c r="H117" s="40"/>
      <c r="I117" s="156" t="s">
        <v>24</v>
      </c>
      <c r="J117" s="79" t="str">
        <f>IF(J14="","",J14)</f>
        <v>11. 9. 2020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1" t="s">
        <v>30</v>
      </c>
      <c r="D119" s="40"/>
      <c r="E119" s="40"/>
      <c r="F119" s="26" t="str">
        <f>E17</f>
        <v>Statutární město Liberec</v>
      </c>
      <c r="G119" s="40"/>
      <c r="H119" s="40"/>
      <c r="I119" s="156" t="s">
        <v>36</v>
      </c>
      <c r="J119" s="36" t="str">
        <f>E23</f>
        <v>Swarco Traffic CZ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1" t="s">
        <v>34</v>
      </c>
      <c r="D120" s="40"/>
      <c r="E120" s="40"/>
      <c r="F120" s="26" t="str">
        <f>IF(E20="","",E20)</f>
        <v>Vyplň údaj</v>
      </c>
      <c r="G120" s="40"/>
      <c r="H120" s="40"/>
      <c r="I120" s="156" t="s">
        <v>39</v>
      </c>
      <c r="J120" s="36" t="str">
        <f>E26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15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18"/>
      <c r="B122" s="219"/>
      <c r="C122" s="220" t="s">
        <v>160</v>
      </c>
      <c r="D122" s="221" t="s">
        <v>67</v>
      </c>
      <c r="E122" s="221" t="s">
        <v>63</v>
      </c>
      <c r="F122" s="221" t="s">
        <v>64</v>
      </c>
      <c r="G122" s="221" t="s">
        <v>161</v>
      </c>
      <c r="H122" s="221" t="s">
        <v>162</v>
      </c>
      <c r="I122" s="222" t="s">
        <v>163</v>
      </c>
      <c r="J122" s="221" t="s">
        <v>149</v>
      </c>
      <c r="K122" s="223" t="s">
        <v>164</v>
      </c>
      <c r="L122" s="224"/>
      <c r="M122" s="100" t="s">
        <v>1</v>
      </c>
      <c r="N122" s="101" t="s">
        <v>46</v>
      </c>
      <c r="O122" s="101" t="s">
        <v>165</v>
      </c>
      <c r="P122" s="101" t="s">
        <v>166</v>
      </c>
      <c r="Q122" s="101" t="s">
        <v>167</v>
      </c>
      <c r="R122" s="101" t="s">
        <v>168</v>
      </c>
      <c r="S122" s="101" t="s">
        <v>169</v>
      </c>
      <c r="T122" s="102" t="s">
        <v>170</v>
      </c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</row>
    <row r="123" s="2" customFormat="1" ht="22.8" customHeight="1">
      <c r="A123" s="38"/>
      <c r="B123" s="39"/>
      <c r="C123" s="107" t="s">
        <v>171</v>
      </c>
      <c r="D123" s="40"/>
      <c r="E123" s="40"/>
      <c r="F123" s="40"/>
      <c r="G123" s="40"/>
      <c r="H123" s="40"/>
      <c r="I123" s="154"/>
      <c r="J123" s="225">
        <f>BK123</f>
        <v>0</v>
      </c>
      <c r="K123" s="40"/>
      <c r="L123" s="44"/>
      <c r="M123" s="103"/>
      <c r="N123" s="226"/>
      <c r="O123" s="104"/>
      <c r="P123" s="227">
        <f>P124+P171</f>
        <v>0</v>
      </c>
      <c r="Q123" s="104"/>
      <c r="R123" s="227">
        <f>R124+R171</f>
        <v>0</v>
      </c>
      <c r="S123" s="104"/>
      <c r="T123" s="228">
        <f>T124+T171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6" t="s">
        <v>81</v>
      </c>
      <c r="AU123" s="16" t="s">
        <v>151</v>
      </c>
      <c r="BK123" s="229">
        <f>BK124+BK171</f>
        <v>0</v>
      </c>
    </row>
    <row r="124" s="12" customFormat="1" ht="25.92" customHeight="1">
      <c r="A124" s="12"/>
      <c r="B124" s="230"/>
      <c r="C124" s="231"/>
      <c r="D124" s="232" t="s">
        <v>81</v>
      </c>
      <c r="E124" s="233" t="s">
        <v>268</v>
      </c>
      <c r="F124" s="233" t="s">
        <v>592</v>
      </c>
      <c r="G124" s="231"/>
      <c r="H124" s="231"/>
      <c r="I124" s="234"/>
      <c r="J124" s="235">
        <f>BK124</f>
        <v>0</v>
      </c>
      <c r="K124" s="231"/>
      <c r="L124" s="236"/>
      <c r="M124" s="237"/>
      <c r="N124" s="238"/>
      <c r="O124" s="238"/>
      <c r="P124" s="239">
        <f>P125+P128</f>
        <v>0</v>
      </c>
      <c r="Q124" s="238"/>
      <c r="R124" s="239">
        <f>R125+R128</f>
        <v>0</v>
      </c>
      <c r="S124" s="238"/>
      <c r="T124" s="240">
        <f>T125+T128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41" t="s">
        <v>186</v>
      </c>
      <c r="AT124" s="242" t="s">
        <v>81</v>
      </c>
      <c r="AU124" s="242" t="s">
        <v>82</v>
      </c>
      <c r="AY124" s="241" t="s">
        <v>175</v>
      </c>
      <c r="BK124" s="243">
        <f>BK125+BK128</f>
        <v>0</v>
      </c>
    </row>
    <row r="125" s="12" customFormat="1" ht="22.8" customHeight="1">
      <c r="A125" s="12"/>
      <c r="B125" s="230"/>
      <c r="C125" s="231"/>
      <c r="D125" s="232" t="s">
        <v>81</v>
      </c>
      <c r="E125" s="244" t="s">
        <v>593</v>
      </c>
      <c r="F125" s="244" t="s">
        <v>594</v>
      </c>
      <c r="G125" s="231"/>
      <c r="H125" s="231"/>
      <c r="I125" s="234"/>
      <c r="J125" s="245">
        <f>BK125</f>
        <v>0</v>
      </c>
      <c r="K125" s="231"/>
      <c r="L125" s="236"/>
      <c r="M125" s="237"/>
      <c r="N125" s="238"/>
      <c r="O125" s="238"/>
      <c r="P125" s="239">
        <f>SUM(P126:P127)</f>
        <v>0</v>
      </c>
      <c r="Q125" s="238"/>
      <c r="R125" s="239">
        <f>SUM(R126:R127)</f>
        <v>0</v>
      </c>
      <c r="S125" s="238"/>
      <c r="T125" s="240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41" t="s">
        <v>186</v>
      </c>
      <c r="AT125" s="242" t="s">
        <v>81</v>
      </c>
      <c r="AU125" s="242" t="s">
        <v>90</v>
      </c>
      <c r="AY125" s="241" t="s">
        <v>175</v>
      </c>
      <c r="BK125" s="243">
        <f>SUM(BK126:BK127)</f>
        <v>0</v>
      </c>
    </row>
    <row r="126" s="2" customFormat="1" ht="21.75" customHeight="1">
      <c r="A126" s="38"/>
      <c r="B126" s="39"/>
      <c r="C126" s="246" t="s">
        <v>90</v>
      </c>
      <c r="D126" s="246" t="s">
        <v>178</v>
      </c>
      <c r="E126" s="247" t="s">
        <v>929</v>
      </c>
      <c r="F126" s="248" t="s">
        <v>930</v>
      </c>
      <c r="G126" s="249" t="s">
        <v>597</v>
      </c>
      <c r="H126" s="250">
        <v>95</v>
      </c>
      <c r="I126" s="251"/>
      <c r="J126" s="252">
        <f>ROUND(I126*H126,2)</f>
        <v>0</v>
      </c>
      <c r="K126" s="248" t="s">
        <v>182</v>
      </c>
      <c r="L126" s="44"/>
      <c r="M126" s="253" t="s">
        <v>1</v>
      </c>
      <c r="N126" s="254" t="s">
        <v>47</v>
      </c>
      <c r="O126" s="91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57" t="s">
        <v>599</v>
      </c>
      <c r="AT126" s="257" t="s">
        <v>178</v>
      </c>
      <c r="AU126" s="257" t="s">
        <v>92</v>
      </c>
      <c r="AY126" s="16" t="s">
        <v>175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6" t="s">
        <v>90</v>
      </c>
      <c r="BK126" s="258">
        <f>ROUND(I126*H126,2)</f>
        <v>0</v>
      </c>
      <c r="BL126" s="16" t="s">
        <v>599</v>
      </c>
      <c r="BM126" s="257" t="s">
        <v>92</v>
      </c>
    </row>
    <row r="127" s="2" customFormat="1" ht="21.75" customHeight="1">
      <c r="A127" s="38"/>
      <c r="B127" s="39"/>
      <c r="C127" s="246" t="s">
        <v>92</v>
      </c>
      <c r="D127" s="246" t="s">
        <v>178</v>
      </c>
      <c r="E127" s="247" t="s">
        <v>931</v>
      </c>
      <c r="F127" s="248" t="s">
        <v>932</v>
      </c>
      <c r="G127" s="249" t="s">
        <v>597</v>
      </c>
      <c r="H127" s="250">
        <v>110</v>
      </c>
      <c r="I127" s="251"/>
      <c r="J127" s="252">
        <f>ROUND(I127*H127,2)</f>
        <v>0</v>
      </c>
      <c r="K127" s="248" t="s">
        <v>182</v>
      </c>
      <c r="L127" s="44"/>
      <c r="M127" s="253" t="s">
        <v>1</v>
      </c>
      <c r="N127" s="254" t="s">
        <v>47</v>
      </c>
      <c r="O127" s="91"/>
      <c r="P127" s="255">
        <f>O127*H127</f>
        <v>0</v>
      </c>
      <c r="Q127" s="255">
        <v>0</v>
      </c>
      <c r="R127" s="255">
        <f>Q127*H127</f>
        <v>0</v>
      </c>
      <c r="S127" s="255">
        <v>0</v>
      </c>
      <c r="T127" s="25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57" t="s">
        <v>599</v>
      </c>
      <c r="AT127" s="257" t="s">
        <v>178</v>
      </c>
      <c r="AU127" s="257" t="s">
        <v>92</v>
      </c>
      <c r="AY127" s="16" t="s">
        <v>175</v>
      </c>
      <c r="BE127" s="258">
        <f>IF(N127="základní",J127,0)</f>
        <v>0</v>
      </c>
      <c r="BF127" s="258">
        <f>IF(N127="snížená",J127,0)</f>
        <v>0</v>
      </c>
      <c r="BG127" s="258">
        <f>IF(N127="zákl. přenesená",J127,0)</f>
        <v>0</v>
      </c>
      <c r="BH127" s="258">
        <f>IF(N127="sníž. přenesená",J127,0)</f>
        <v>0</v>
      </c>
      <c r="BI127" s="258">
        <f>IF(N127="nulová",J127,0)</f>
        <v>0</v>
      </c>
      <c r="BJ127" s="16" t="s">
        <v>90</v>
      </c>
      <c r="BK127" s="258">
        <f>ROUND(I127*H127,2)</f>
        <v>0</v>
      </c>
      <c r="BL127" s="16" t="s">
        <v>599</v>
      </c>
      <c r="BM127" s="257" t="s">
        <v>183</v>
      </c>
    </row>
    <row r="128" s="12" customFormat="1" ht="22.8" customHeight="1">
      <c r="A128" s="12"/>
      <c r="B128" s="230"/>
      <c r="C128" s="231"/>
      <c r="D128" s="232" t="s">
        <v>81</v>
      </c>
      <c r="E128" s="244" t="s">
        <v>650</v>
      </c>
      <c r="F128" s="244" t="s">
        <v>651</v>
      </c>
      <c r="G128" s="231"/>
      <c r="H128" s="231"/>
      <c r="I128" s="234"/>
      <c r="J128" s="245">
        <f>BK128</f>
        <v>0</v>
      </c>
      <c r="K128" s="231"/>
      <c r="L128" s="236"/>
      <c r="M128" s="237"/>
      <c r="N128" s="238"/>
      <c r="O128" s="238"/>
      <c r="P128" s="239">
        <f>SUM(P129:P170)</f>
        <v>0</v>
      </c>
      <c r="Q128" s="238"/>
      <c r="R128" s="239">
        <f>SUM(R129:R170)</f>
        <v>0</v>
      </c>
      <c r="S128" s="238"/>
      <c r="T128" s="240">
        <f>SUM(T129:T170)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41" t="s">
        <v>186</v>
      </c>
      <c r="AT128" s="242" t="s">
        <v>81</v>
      </c>
      <c r="AU128" s="242" t="s">
        <v>90</v>
      </c>
      <c r="AY128" s="241" t="s">
        <v>175</v>
      </c>
      <c r="BK128" s="243">
        <f>SUM(BK129:BK170)</f>
        <v>0</v>
      </c>
    </row>
    <row r="129" s="2" customFormat="1" ht="16.5" customHeight="1">
      <c r="A129" s="38"/>
      <c r="B129" s="39"/>
      <c r="C129" s="246" t="s">
        <v>186</v>
      </c>
      <c r="D129" s="246" t="s">
        <v>178</v>
      </c>
      <c r="E129" s="247" t="s">
        <v>674</v>
      </c>
      <c r="F129" s="248" t="s">
        <v>675</v>
      </c>
      <c r="G129" s="249" t="s">
        <v>606</v>
      </c>
      <c r="H129" s="250">
        <v>68</v>
      </c>
      <c r="I129" s="251"/>
      <c r="J129" s="252">
        <f>ROUND(I129*H129,2)</f>
        <v>0</v>
      </c>
      <c r="K129" s="248" t="s">
        <v>198</v>
      </c>
      <c r="L129" s="44"/>
      <c r="M129" s="253" t="s">
        <v>1</v>
      </c>
      <c r="N129" s="254" t="s">
        <v>47</v>
      </c>
      <c r="O129" s="91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7" t="s">
        <v>599</v>
      </c>
      <c r="AT129" s="257" t="s">
        <v>178</v>
      </c>
      <c r="AU129" s="257" t="s">
        <v>92</v>
      </c>
      <c r="AY129" s="16" t="s">
        <v>175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6" t="s">
        <v>90</v>
      </c>
      <c r="BK129" s="258">
        <f>ROUND(I129*H129,2)</f>
        <v>0</v>
      </c>
      <c r="BL129" s="16" t="s">
        <v>599</v>
      </c>
      <c r="BM129" s="257" t="s">
        <v>189</v>
      </c>
    </row>
    <row r="130" s="2" customFormat="1" ht="16.5" customHeight="1">
      <c r="A130" s="38"/>
      <c r="B130" s="39"/>
      <c r="C130" s="246" t="s">
        <v>183</v>
      </c>
      <c r="D130" s="246" t="s">
        <v>178</v>
      </c>
      <c r="E130" s="247" t="s">
        <v>933</v>
      </c>
      <c r="F130" s="248" t="s">
        <v>934</v>
      </c>
      <c r="G130" s="249" t="s">
        <v>606</v>
      </c>
      <c r="H130" s="250">
        <v>2</v>
      </c>
      <c r="I130" s="251"/>
      <c r="J130" s="252">
        <f>ROUND(I130*H130,2)</f>
        <v>0</v>
      </c>
      <c r="K130" s="248" t="s">
        <v>182</v>
      </c>
      <c r="L130" s="44"/>
      <c r="M130" s="253" t="s">
        <v>1</v>
      </c>
      <c r="N130" s="254" t="s">
        <v>47</v>
      </c>
      <c r="O130" s="91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7" t="s">
        <v>599</v>
      </c>
      <c r="AT130" s="257" t="s">
        <v>178</v>
      </c>
      <c r="AU130" s="257" t="s">
        <v>92</v>
      </c>
      <c r="AY130" s="16" t="s">
        <v>175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6" t="s">
        <v>90</v>
      </c>
      <c r="BK130" s="258">
        <f>ROUND(I130*H130,2)</f>
        <v>0</v>
      </c>
      <c r="BL130" s="16" t="s">
        <v>599</v>
      </c>
      <c r="BM130" s="257" t="s">
        <v>192</v>
      </c>
    </row>
    <row r="131" s="2" customFormat="1" ht="16.5" customHeight="1">
      <c r="A131" s="38"/>
      <c r="B131" s="39"/>
      <c r="C131" s="246" t="s">
        <v>174</v>
      </c>
      <c r="D131" s="246" t="s">
        <v>178</v>
      </c>
      <c r="E131" s="247" t="s">
        <v>676</v>
      </c>
      <c r="F131" s="248" t="s">
        <v>677</v>
      </c>
      <c r="G131" s="249" t="s">
        <v>606</v>
      </c>
      <c r="H131" s="250">
        <v>12</v>
      </c>
      <c r="I131" s="251"/>
      <c r="J131" s="252">
        <f>ROUND(I131*H131,2)</f>
        <v>0</v>
      </c>
      <c r="K131" s="248" t="s">
        <v>182</v>
      </c>
      <c r="L131" s="44"/>
      <c r="M131" s="253" t="s">
        <v>1</v>
      </c>
      <c r="N131" s="254" t="s">
        <v>47</v>
      </c>
      <c r="O131" s="91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7" t="s">
        <v>599</v>
      </c>
      <c r="AT131" s="257" t="s">
        <v>178</v>
      </c>
      <c r="AU131" s="257" t="s">
        <v>92</v>
      </c>
      <c r="AY131" s="16" t="s">
        <v>175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6" t="s">
        <v>90</v>
      </c>
      <c r="BK131" s="258">
        <f>ROUND(I131*H131,2)</f>
        <v>0</v>
      </c>
      <c r="BL131" s="16" t="s">
        <v>599</v>
      </c>
      <c r="BM131" s="257" t="s">
        <v>199</v>
      </c>
    </row>
    <row r="132" s="2" customFormat="1" ht="16.5" customHeight="1">
      <c r="A132" s="38"/>
      <c r="B132" s="39"/>
      <c r="C132" s="246" t="s">
        <v>189</v>
      </c>
      <c r="D132" s="246" t="s">
        <v>178</v>
      </c>
      <c r="E132" s="247" t="s">
        <v>678</v>
      </c>
      <c r="F132" s="248" t="s">
        <v>679</v>
      </c>
      <c r="G132" s="249" t="s">
        <v>606</v>
      </c>
      <c r="H132" s="250">
        <v>139</v>
      </c>
      <c r="I132" s="251"/>
      <c r="J132" s="252">
        <f>ROUND(I132*H132,2)</f>
        <v>0</v>
      </c>
      <c r="K132" s="248" t="s">
        <v>182</v>
      </c>
      <c r="L132" s="44"/>
      <c r="M132" s="253" t="s">
        <v>1</v>
      </c>
      <c r="N132" s="254" t="s">
        <v>47</v>
      </c>
      <c r="O132" s="91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7" t="s">
        <v>599</v>
      </c>
      <c r="AT132" s="257" t="s">
        <v>178</v>
      </c>
      <c r="AU132" s="257" t="s">
        <v>92</v>
      </c>
      <c r="AY132" s="16" t="s">
        <v>175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90</v>
      </c>
      <c r="BK132" s="258">
        <f>ROUND(I132*H132,2)</f>
        <v>0</v>
      </c>
      <c r="BL132" s="16" t="s">
        <v>599</v>
      </c>
      <c r="BM132" s="257" t="s">
        <v>204</v>
      </c>
    </row>
    <row r="133" s="2" customFormat="1" ht="21.75" customHeight="1">
      <c r="A133" s="38"/>
      <c r="B133" s="39"/>
      <c r="C133" s="246" t="s">
        <v>202</v>
      </c>
      <c r="D133" s="246" t="s">
        <v>178</v>
      </c>
      <c r="E133" s="247" t="s">
        <v>935</v>
      </c>
      <c r="F133" s="248" t="s">
        <v>936</v>
      </c>
      <c r="G133" s="249" t="s">
        <v>606</v>
      </c>
      <c r="H133" s="250">
        <v>6</v>
      </c>
      <c r="I133" s="251"/>
      <c r="J133" s="252">
        <f>ROUND(I133*H133,2)</f>
        <v>0</v>
      </c>
      <c r="K133" s="248" t="s">
        <v>198</v>
      </c>
      <c r="L133" s="44"/>
      <c r="M133" s="253" t="s">
        <v>1</v>
      </c>
      <c r="N133" s="254" t="s">
        <v>47</v>
      </c>
      <c r="O133" s="91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7" t="s">
        <v>599</v>
      </c>
      <c r="AT133" s="257" t="s">
        <v>178</v>
      </c>
      <c r="AU133" s="257" t="s">
        <v>92</v>
      </c>
      <c r="AY133" s="16" t="s">
        <v>175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6" t="s">
        <v>90</v>
      </c>
      <c r="BK133" s="258">
        <f>ROUND(I133*H133,2)</f>
        <v>0</v>
      </c>
      <c r="BL133" s="16" t="s">
        <v>599</v>
      </c>
      <c r="BM133" s="257" t="s">
        <v>209</v>
      </c>
    </row>
    <row r="134" s="2" customFormat="1" ht="21.75" customHeight="1">
      <c r="A134" s="38"/>
      <c r="B134" s="39"/>
      <c r="C134" s="246" t="s">
        <v>192</v>
      </c>
      <c r="D134" s="246" t="s">
        <v>178</v>
      </c>
      <c r="E134" s="247" t="s">
        <v>937</v>
      </c>
      <c r="F134" s="248" t="s">
        <v>938</v>
      </c>
      <c r="G134" s="249" t="s">
        <v>606</v>
      </c>
      <c r="H134" s="250">
        <v>6</v>
      </c>
      <c r="I134" s="251"/>
      <c r="J134" s="252">
        <f>ROUND(I134*H134,2)</f>
        <v>0</v>
      </c>
      <c r="K134" s="248" t="s">
        <v>182</v>
      </c>
      <c r="L134" s="44"/>
      <c r="M134" s="253" t="s">
        <v>1</v>
      </c>
      <c r="N134" s="254" t="s">
        <v>47</v>
      </c>
      <c r="O134" s="91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7" t="s">
        <v>599</v>
      </c>
      <c r="AT134" s="257" t="s">
        <v>178</v>
      </c>
      <c r="AU134" s="257" t="s">
        <v>92</v>
      </c>
      <c r="AY134" s="16" t="s">
        <v>175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90</v>
      </c>
      <c r="BK134" s="258">
        <f>ROUND(I134*H134,2)</f>
        <v>0</v>
      </c>
      <c r="BL134" s="16" t="s">
        <v>599</v>
      </c>
      <c r="BM134" s="257" t="s">
        <v>939</v>
      </c>
    </row>
    <row r="135" s="2" customFormat="1" ht="21.75" customHeight="1">
      <c r="A135" s="38"/>
      <c r="B135" s="39"/>
      <c r="C135" s="246" t="s">
        <v>210</v>
      </c>
      <c r="D135" s="246" t="s">
        <v>178</v>
      </c>
      <c r="E135" s="247" t="s">
        <v>683</v>
      </c>
      <c r="F135" s="248" t="s">
        <v>684</v>
      </c>
      <c r="G135" s="249" t="s">
        <v>606</v>
      </c>
      <c r="H135" s="250">
        <v>6</v>
      </c>
      <c r="I135" s="251"/>
      <c r="J135" s="252">
        <f>ROUND(I135*H135,2)</f>
        <v>0</v>
      </c>
      <c r="K135" s="248" t="s">
        <v>198</v>
      </c>
      <c r="L135" s="44"/>
      <c r="M135" s="253" t="s">
        <v>1</v>
      </c>
      <c r="N135" s="254" t="s">
        <v>47</v>
      </c>
      <c r="O135" s="91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7" t="s">
        <v>599</v>
      </c>
      <c r="AT135" s="257" t="s">
        <v>178</v>
      </c>
      <c r="AU135" s="257" t="s">
        <v>92</v>
      </c>
      <c r="AY135" s="16" t="s">
        <v>175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90</v>
      </c>
      <c r="BK135" s="258">
        <f>ROUND(I135*H135,2)</f>
        <v>0</v>
      </c>
      <c r="BL135" s="16" t="s">
        <v>599</v>
      </c>
      <c r="BM135" s="257" t="s">
        <v>213</v>
      </c>
    </row>
    <row r="136" s="2" customFormat="1" ht="21.75" customHeight="1">
      <c r="A136" s="38"/>
      <c r="B136" s="39"/>
      <c r="C136" s="246" t="s">
        <v>199</v>
      </c>
      <c r="D136" s="246" t="s">
        <v>178</v>
      </c>
      <c r="E136" s="247" t="s">
        <v>940</v>
      </c>
      <c r="F136" s="248" t="s">
        <v>941</v>
      </c>
      <c r="G136" s="249" t="s">
        <v>606</v>
      </c>
      <c r="H136" s="250">
        <v>4</v>
      </c>
      <c r="I136" s="251"/>
      <c r="J136" s="252">
        <f>ROUND(I136*H136,2)</f>
        <v>0</v>
      </c>
      <c r="K136" s="248" t="s">
        <v>182</v>
      </c>
      <c r="L136" s="44"/>
      <c r="M136" s="253" t="s">
        <v>1</v>
      </c>
      <c r="N136" s="254" t="s">
        <v>47</v>
      </c>
      <c r="O136" s="91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7" t="s">
        <v>599</v>
      </c>
      <c r="AT136" s="257" t="s">
        <v>178</v>
      </c>
      <c r="AU136" s="257" t="s">
        <v>92</v>
      </c>
      <c r="AY136" s="16" t="s">
        <v>175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90</v>
      </c>
      <c r="BK136" s="258">
        <f>ROUND(I136*H136,2)</f>
        <v>0</v>
      </c>
      <c r="BL136" s="16" t="s">
        <v>599</v>
      </c>
      <c r="BM136" s="257" t="s">
        <v>942</v>
      </c>
    </row>
    <row r="137" s="2" customFormat="1" ht="16.5" customHeight="1">
      <c r="A137" s="38"/>
      <c r="B137" s="39"/>
      <c r="C137" s="246" t="s">
        <v>219</v>
      </c>
      <c r="D137" s="246" t="s">
        <v>178</v>
      </c>
      <c r="E137" s="247" t="s">
        <v>943</v>
      </c>
      <c r="F137" s="248" t="s">
        <v>944</v>
      </c>
      <c r="G137" s="249" t="s">
        <v>606</v>
      </c>
      <c r="H137" s="250">
        <v>2</v>
      </c>
      <c r="I137" s="251"/>
      <c r="J137" s="252">
        <f>ROUND(I137*H137,2)</f>
        <v>0</v>
      </c>
      <c r="K137" s="248" t="s">
        <v>182</v>
      </c>
      <c r="L137" s="44"/>
      <c r="M137" s="253" t="s">
        <v>1</v>
      </c>
      <c r="N137" s="254" t="s">
        <v>47</v>
      </c>
      <c r="O137" s="91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7" t="s">
        <v>599</v>
      </c>
      <c r="AT137" s="257" t="s">
        <v>178</v>
      </c>
      <c r="AU137" s="257" t="s">
        <v>92</v>
      </c>
      <c r="AY137" s="16" t="s">
        <v>175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90</v>
      </c>
      <c r="BK137" s="258">
        <f>ROUND(I137*H137,2)</f>
        <v>0</v>
      </c>
      <c r="BL137" s="16" t="s">
        <v>599</v>
      </c>
      <c r="BM137" s="257" t="s">
        <v>216</v>
      </c>
    </row>
    <row r="138" s="2" customFormat="1" ht="16.5" customHeight="1">
      <c r="A138" s="38"/>
      <c r="B138" s="39"/>
      <c r="C138" s="246" t="s">
        <v>204</v>
      </c>
      <c r="D138" s="246" t="s">
        <v>178</v>
      </c>
      <c r="E138" s="247" t="s">
        <v>945</v>
      </c>
      <c r="F138" s="248" t="s">
        <v>946</v>
      </c>
      <c r="G138" s="249" t="s">
        <v>606</v>
      </c>
      <c r="H138" s="250">
        <v>3</v>
      </c>
      <c r="I138" s="251"/>
      <c r="J138" s="252">
        <f>ROUND(I138*H138,2)</f>
        <v>0</v>
      </c>
      <c r="K138" s="248" t="s">
        <v>182</v>
      </c>
      <c r="L138" s="44"/>
      <c r="M138" s="253" t="s">
        <v>1</v>
      </c>
      <c r="N138" s="254" t="s">
        <v>47</v>
      </c>
      <c r="O138" s="91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7" t="s">
        <v>599</v>
      </c>
      <c r="AT138" s="257" t="s">
        <v>178</v>
      </c>
      <c r="AU138" s="257" t="s">
        <v>92</v>
      </c>
      <c r="AY138" s="16" t="s">
        <v>175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90</v>
      </c>
      <c r="BK138" s="258">
        <f>ROUND(I138*H138,2)</f>
        <v>0</v>
      </c>
      <c r="BL138" s="16" t="s">
        <v>599</v>
      </c>
      <c r="BM138" s="257" t="s">
        <v>222</v>
      </c>
    </row>
    <row r="139" s="2" customFormat="1" ht="16.5" customHeight="1">
      <c r="A139" s="38"/>
      <c r="B139" s="39"/>
      <c r="C139" s="246" t="s">
        <v>228</v>
      </c>
      <c r="D139" s="246" t="s">
        <v>178</v>
      </c>
      <c r="E139" s="247" t="s">
        <v>686</v>
      </c>
      <c r="F139" s="248" t="s">
        <v>687</v>
      </c>
      <c r="G139" s="249" t="s">
        <v>606</v>
      </c>
      <c r="H139" s="250">
        <v>8</v>
      </c>
      <c r="I139" s="251"/>
      <c r="J139" s="252">
        <f>ROUND(I139*H139,2)</f>
        <v>0</v>
      </c>
      <c r="K139" s="248" t="s">
        <v>182</v>
      </c>
      <c r="L139" s="44"/>
      <c r="M139" s="253" t="s">
        <v>1</v>
      </c>
      <c r="N139" s="254" t="s">
        <v>47</v>
      </c>
      <c r="O139" s="91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7" t="s">
        <v>599</v>
      </c>
      <c r="AT139" s="257" t="s">
        <v>178</v>
      </c>
      <c r="AU139" s="257" t="s">
        <v>92</v>
      </c>
      <c r="AY139" s="16" t="s">
        <v>175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90</v>
      </c>
      <c r="BK139" s="258">
        <f>ROUND(I139*H139,2)</f>
        <v>0</v>
      </c>
      <c r="BL139" s="16" t="s">
        <v>599</v>
      </c>
      <c r="BM139" s="257" t="s">
        <v>225</v>
      </c>
    </row>
    <row r="140" s="2" customFormat="1" ht="21.75" customHeight="1">
      <c r="A140" s="38"/>
      <c r="B140" s="39"/>
      <c r="C140" s="246" t="s">
        <v>209</v>
      </c>
      <c r="D140" s="246" t="s">
        <v>178</v>
      </c>
      <c r="E140" s="247" t="s">
        <v>947</v>
      </c>
      <c r="F140" s="248" t="s">
        <v>948</v>
      </c>
      <c r="G140" s="249" t="s">
        <v>606</v>
      </c>
      <c r="H140" s="250">
        <v>22</v>
      </c>
      <c r="I140" s="251"/>
      <c r="J140" s="252">
        <f>ROUND(I140*H140,2)</f>
        <v>0</v>
      </c>
      <c r="K140" s="248" t="s">
        <v>948</v>
      </c>
      <c r="L140" s="44"/>
      <c r="M140" s="253" t="s">
        <v>1</v>
      </c>
      <c r="N140" s="254" t="s">
        <v>47</v>
      </c>
      <c r="O140" s="91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7" t="s">
        <v>599</v>
      </c>
      <c r="AT140" s="257" t="s">
        <v>178</v>
      </c>
      <c r="AU140" s="257" t="s">
        <v>92</v>
      </c>
      <c r="AY140" s="16" t="s">
        <v>175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90</v>
      </c>
      <c r="BK140" s="258">
        <f>ROUND(I140*H140,2)</f>
        <v>0</v>
      </c>
      <c r="BL140" s="16" t="s">
        <v>599</v>
      </c>
      <c r="BM140" s="257" t="s">
        <v>230</v>
      </c>
    </row>
    <row r="141" s="2" customFormat="1" ht="16.5" customHeight="1">
      <c r="A141" s="38"/>
      <c r="B141" s="39"/>
      <c r="C141" s="246" t="s">
        <v>8</v>
      </c>
      <c r="D141" s="246" t="s">
        <v>178</v>
      </c>
      <c r="E141" s="247" t="s">
        <v>688</v>
      </c>
      <c r="F141" s="248" t="s">
        <v>689</v>
      </c>
      <c r="G141" s="249" t="s">
        <v>606</v>
      </c>
      <c r="H141" s="250">
        <v>5</v>
      </c>
      <c r="I141" s="251"/>
      <c r="J141" s="252">
        <f>ROUND(I141*H141,2)</f>
        <v>0</v>
      </c>
      <c r="K141" s="248" t="s">
        <v>182</v>
      </c>
      <c r="L141" s="44"/>
      <c r="M141" s="253" t="s">
        <v>1</v>
      </c>
      <c r="N141" s="254" t="s">
        <v>47</v>
      </c>
      <c r="O141" s="91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7" t="s">
        <v>599</v>
      </c>
      <c r="AT141" s="257" t="s">
        <v>178</v>
      </c>
      <c r="AU141" s="257" t="s">
        <v>92</v>
      </c>
      <c r="AY141" s="16" t="s">
        <v>175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90</v>
      </c>
      <c r="BK141" s="258">
        <f>ROUND(I141*H141,2)</f>
        <v>0</v>
      </c>
      <c r="BL141" s="16" t="s">
        <v>599</v>
      </c>
      <c r="BM141" s="257" t="s">
        <v>240</v>
      </c>
    </row>
    <row r="142" s="2" customFormat="1" ht="16.5" customHeight="1">
      <c r="A142" s="38"/>
      <c r="B142" s="39"/>
      <c r="C142" s="246" t="s">
        <v>213</v>
      </c>
      <c r="D142" s="246" t="s">
        <v>178</v>
      </c>
      <c r="E142" s="247" t="s">
        <v>949</v>
      </c>
      <c r="F142" s="248" t="s">
        <v>950</v>
      </c>
      <c r="G142" s="249" t="s">
        <v>606</v>
      </c>
      <c r="H142" s="250">
        <v>12</v>
      </c>
      <c r="I142" s="251"/>
      <c r="J142" s="252">
        <f>ROUND(I142*H142,2)</f>
        <v>0</v>
      </c>
      <c r="K142" s="248" t="s">
        <v>182</v>
      </c>
      <c r="L142" s="44"/>
      <c r="M142" s="253" t="s">
        <v>1</v>
      </c>
      <c r="N142" s="254" t="s">
        <v>47</v>
      </c>
      <c r="O142" s="91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7" t="s">
        <v>599</v>
      </c>
      <c r="AT142" s="257" t="s">
        <v>178</v>
      </c>
      <c r="AU142" s="257" t="s">
        <v>92</v>
      </c>
      <c r="AY142" s="16" t="s">
        <v>175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90</v>
      </c>
      <c r="BK142" s="258">
        <f>ROUND(I142*H142,2)</f>
        <v>0</v>
      </c>
      <c r="BL142" s="16" t="s">
        <v>599</v>
      </c>
      <c r="BM142" s="257" t="s">
        <v>248</v>
      </c>
    </row>
    <row r="143" s="2" customFormat="1" ht="16.5" customHeight="1">
      <c r="A143" s="38"/>
      <c r="B143" s="39"/>
      <c r="C143" s="246" t="s">
        <v>296</v>
      </c>
      <c r="D143" s="246" t="s">
        <v>178</v>
      </c>
      <c r="E143" s="247" t="s">
        <v>690</v>
      </c>
      <c r="F143" s="248" t="s">
        <v>691</v>
      </c>
      <c r="G143" s="249" t="s">
        <v>606</v>
      </c>
      <c r="H143" s="250">
        <v>10</v>
      </c>
      <c r="I143" s="251"/>
      <c r="J143" s="252">
        <f>ROUND(I143*H143,2)</f>
        <v>0</v>
      </c>
      <c r="K143" s="248" t="s">
        <v>182</v>
      </c>
      <c r="L143" s="44"/>
      <c r="M143" s="253" t="s">
        <v>1</v>
      </c>
      <c r="N143" s="254" t="s">
        <v>47</v>
      </c>
      <c r="O143" s="91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7" t="s">
        <v>599</v>
      </c>
      <c r="AT143" s="257" t="s">
        <v>178</v>
      </c>
      <c r="AU143" s="257" t="s">
        <v>92</v>
      </c>
      <c r="AY143" s="16" t="s">
        <v>175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90</v>
      </c>
      <c r="BK143" s="258">
        <f>ROUND(I143*H143,2)</f>
        <v>0</v>
      </c>
      <c r="BL143" s="16" t="s">
        <v>599</v>
      </c>
      <c r="BM143" s="257" t="s">
        <v>249</v>
      </c>
    </row>
    <row r="144" s="2" customFormat="1" ht="21.75" customHeight="1">
      <c r="A144" s="38"/>
      <c r="B144" s="39"/>
      <c r="C144" s="246" t="s">
        <v>216</v>
      </c>
      <c r="D144" s="246" t="s">
        <v>178</v>
      </c>
      <c r="E144" s="247" t="s">
        <v>692</v>
      </c>
      <c r="F144" s="248" t="s">
        <v>693</v>
      </c>
      <c r="G144" s="249" t="s">
        <v>606</v>
      </c>
      <c r="H144" s="250">
        <v>2</v>
      </c>
      <c r="I144" s="251"/>
      <c r="J144" s="252">
        <f>ROUND(I144*H144,2)</f>
        <v>0</v>
      </c>
      <c r="K144" s="248" t="s">
        <v>182</v>
      </c>
      <c r="L144" s="44"/>
      <c r="M144" s="253" t="s">
        <v>1</v>
      </c>
      <c r="N144" s="254" t="s">
        <v>47</v>
      </c>
      <c r="O144" s="91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7" t="s">
        <v>599</v>
      </c>
      <c r="AT144" s="257" t="s">
        <v>178</v>
      </c>
      <c r="AU144" s="257" t="s">
        <v>92</v>
      </c>
      <c r="AY144" s="16" t="s">
        <v>175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90</v>
      </c>
      <c r="BK144" s="258">
        <f>ROUND(I144*H144,2)</f>
        <v>0</v>
      </c>
      <c r="BL144" s="16" t="s">
        <v>599</v>
      </c>
      <c r="BM144" s="257" t="s">
        <v>295</v>
      </c>
    </row>
    <row r="145" s="2" customFormat="1" ht="21.75" customHeight="1">
      <c r="A145" s="38"/>
      <c r="B145" s="39"/>
      <c r="C145" s="246" t="s">
        <v>303</v>
      </c>
      <c r="D145" s="246" t="s">
        <v>178</v>
      </c>
      <c r="E145" s="247" t="s">
        <v>951</v>
      </c>
      <c r="F145" s="248" t="s">
        <v>952</v>
      </c>
      <c r="G145" s="249" t="s">
        <v>606</v>
      </c>
      <c r="H145" s="250">
        <v>1</v>
      </c>
      <c r="I145" s="251"/>
      <c r="J145" s="252">
        <f>ROUND(I145*H145,2)</f>
        <v>0</v>
      </c>
      <c r="K145" s="248" t="s">
        <v>182</v>
      </c>
      <c r="L145" s="44"/>
      <c r="M145" s="253" t="s">
        <v>1</v>
      </c>
      <c r="N145" s="254" t="s">
        <v>47</v>
      </c>
      <c r="O145" s="91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7" t="s">
        <v>599</v>
      </c>
      <c r="AT145" s="257" t="s">
        <v>178</v>
      </c>
      <c r="AU145" s="257" t="s">
        <v>92</v>
      </c>
      <c r="AY145" s="16" t="s">
        <v>175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90</v>
      </c>
      <c r="BK145" s="258">
        <f>ROUND(I145*H145,2)</f>
        <v>0</v>
      </c>
      <c r="BL145" s="16" t="s">
        <v>599</v>
      </c>
      <c r="BM145" s="257" t="s">
        <v>299</v>
      </c>
    </row>
    <row r="146" s="2" customFormat="1" ht="16.5" customHeight="1">
      <c r="A146" s="38"/>
      <c r="B146" s="39"/>
      <c r="C146" s="246" t="s">
        <v>222</v>
      </c>
      <c r="D146" s="246" t="s">
        <v>178</v>
      </c>
      <c r="E146" s="247" t="s">
        <v>694</v>
      </c>
      <c r="F146" s="248" t="s">
        <v>695</v>
      </c>
      <c r="G146" s="249" t="s">
        <v>606</v>
      </c>
      <c r="H146" s="250">
        <v>12</v>
      </c>
      <c r="I146" s="251"/>
      <c r="J146" s="252">
        <f>ROUND(I146*H146,2)</f>
        <v>0</v>
      </c>
      <c r="K146" s="248" t="s">
        <v>182</v>
      </c>
      <c r="L146" s="44"/>
      <c r="M146" s="253" t="s">
        <v>1</v>
      </c>
      <c r="N146" s="254" t="s">
        <v>47</v>
      </c>
      <c r="O146" s="91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7" t="s">
        <v>599</v>
      </c>
      <c r="AT146" s="257" t="s">
        <v>178</v>
      </c>
      <c r="AU146" s="257" t="s">
        <v>92</v>
      </c>
      <c r="AY146" s="16" t="s">
        <v>175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90</v>
      </c>
      <c r="BK146" s="258">
        <f>ROUND(I146*H146,2)</f>
        <v>0</v>
      </c>
      <c r="BL146" s="16" t="s">
        <v>599</v>
      </c>
      <c r="BM146" s="257" t="s">
        <v>302</v>
      </c>
    </row>
    <row r="147" s="2" customFormat="1" ht="16.5" customHeight="1">
      <c r="A147" s="38"/>
      <c r="B147" s="39"/>
      <c r="C147" s="246" t="s">
        <v>7</v>
      </c>
      <c r="D147" s="246" t="s">
        <v>178</v>
      </c>
      <c r="E147" s="247" t="s">
        <v>953</v>
      </c>
      <c r="F147" s="248" t="s">
        <v>954</v>
      </c>
      <c r="G147" s="249" t="s">
        <v>606</v>
      </c>
      <c r="H147" s="250">
        <v>1</v>
      </c>
      <c r="I147" s="251"/>
      <c r="J147" s="252">
        <f>ROUND(I147*H147,2)</f>
        <v>0</v>
      </c>
      <c r="K147" s="248" t="s">
        <v>182</v>
      </c>
      <c r="L147" s="44"/>
      <c r="M147" s="253" t="s">
        <v>1</v>
      </c>
      <c r="N147" s="254" t="s">
        <v>47</v>
      </c>
      <c r="O147" s="91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7" t="s">
        <v>599</v>
      </c>
      <c r="AT147" s="257" t="s">
        <v>178</v>
      </c>
      <c r="AU147" s="257" t="s">
        <v>92</v>
      </c>
      <c r="AY147" s="16" t="s">
        <v>175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90</v>
      </c>
      <c r="BK147" s="258">
        <f>ROUND(I147*H147,2)</f>
        <v>0</v>
      </c>
      <c r="BL147" s="16" t="s">
        <v>599</v>
      </c>
      <c r="BM147" s="257" t="s">
        <v>306</v>
      </c>
    </row>
    <row r="148" s="2" customFormat="1" ht="16.5" customHeight="1">
      <c r="A148" s="38"/>
      <c r="B148" s="39"/>
      <c r="C148" s="246" t="s">
        <v>225</v>
      </c>
      <c r="D148" s="246" t="s">
        <v>178</v>
      </c>
      <c r="E148" s="247" t="s">
        <v>955</v>
      </c>
      <c r="F148" s="248" t="s">
        <v>956</v>
      </c>
      <c r="G148" s="249" t="s">
        <v>606</v>
      </c>
      <c r="H148" s="250">
        <v>4</v>
      </c>
      <c r="I148" s="251"/>
      <c r="J148" s="252">
        <f>ROUND(I148*H148,2)</f>
        <v>0</v>
      </c>
      <c r="K148" s="248" t="s">
        <v>198</v>
      </c>
      <c r="L148" s="44"/>
      <c r="M148" s="253" t="s">
        <v>1</v>
      </c>
      <c r="N148" s="254" t="s">
        <v>47</v>
      </c>
      <c r="O148" s="91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7" t="s">
        <v>599</v>
      </c>
      <c r="AT148" s="257" t="s">
        <v>178</v>
      </c>
      <c r="AU148" s="257" t="s">
        <v>92</v>
      </c>
      <c r="AY148" s="16" t="s">
        <v>175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90</v>
      </c>
      <c r="BK148" s="258">
        <f>ROUND(I148*H148,2)</f>
        <v>0</v>
      </c>
      <c r="BL148" s="16" t="s">
        <v>599</v>
      </c>
      <c r="BM148" s="257" t="s">
        <v>309</v>
      </c>
    </row>
    <row r="149" s="2" customFormat="1" ht="16.5" customHeight="1">
      <c r="A149" s="38"/>
      <c r="B149" s="39"/>
      <c r="C149" s="246" t="s">
        <v>318</v>
      </c>
      <c r="D149" s="246" t="s">
        <v>178</v>
      </c>
      <c r="E149" s="247" t="s">
        <v>957</v>
      </c>
      <c r="F149" s="248" t="s">
        <v>958</v>
      </c>
      <c r="G149" s="249" t="s">
        <v>606</v>
      </c>
      <c r="H149" s="250">
        <v>4</v>
      </c>
      <c r="I149" s="251"/>
      <c r="J149" s="252">
        <f>ROUND(I149*H149,2)</f>
        <v>0</v>
      </c>
      <c r="K149" s="248" t="s">
        <v>182</v>
      </c>
      <c r="L149" s="44"/>
      <c r="M149" s="253" t="s">
        <v>1</v>
      </c>
      <c r="N149" s="254" t="s">
        <v>47</v>
      </c>
      <c r="O149" s="91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7" t="s">
        <v>599</v>
      </c>
      <c r="AT149" s="257" t="s">
        <v>178</v>
      </c>
      <c r="AU149" s="257" t="s">
        <v>92</v>
      </c>
      <c r="AY149" s="16" t="s">
        <v>175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90</v>
      </c>
      <c r="BK149" s="258">
        <f>ROUND(I149*H149,2)</f>
        <v>0</v>
      </c>
      <c r="BL149" s="16" t="s">
        <v>599</v>
      </c>
      <c r="BM149" s="257" t="s">
        <v>312</v>
      </c>
    </row>
    <row r="150" s="2" customFormat="1" ht="16.5" customHeight="1">
      <c r="A150" s="38"/>
      <c r="B150" s="39"/>
      <c r="C150" s="246" t="s">
        <v>230</v>
      </c>
      <c r="D150" s="246" t="s">
        <v>178</v>
      </c>
      <c r="E150" s="247" t="s">
        <v>696</v>
      </c>
      <c r="F150" s="248" t="s">
        <v>697</v>
      </c>
      <c r="G150" s="249" t="s">
        <v>606</v>
      </c>
      <c r="H150" s="250">
        <v>4</v>
      </c>
      <c r="I150" s="251"/>
      <c r="J150" s="252">
        <f>ROUND(I150*H150,2)</f>
        <v>0</v>
      </c>
      <c r="K150" s="248" t="s">
        <v>182</v>
      </c>
      <c r="L150" s="44"/>
      <c r="M150" s="253" t="s">
        <v>1</v>
      </c>
      <c r="N150" s="254" t="s">
        <v>47</v>
      </c>
      <c r="O150" s="91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7" t="s">
        <v>599</v>
      </c>
      <c r="AT150" s="257" t="s">
        <v>178</v>
      </c>
      <c r="AU150" s="257" t="s">
        <v>92</v>
      </c>
      <c r="AY150" s="16" t="s">
        <v>175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90</v>
      </c>
      <c r="BK150" s="258">
        <f>ROUND(I150*H150,2)</f>
        <v>0</v>
      </c>
      <c r="BL150" s="16" t="s">
        <v>599</v>
      </c>
      <c r="BM150" s="257" t="s">
        <v>317</v>
      </c>
    </row>
    <row r="151" s="2" customFormat="1" ht="16.5" customHeight="1">
      <c r="A151" s="38"/>
      <c r="B151" s="39"/>
      <c r="C151" s="246" t="s">
        <v>325</v>
      </c>
      <c r="D151" s="246" t="s">
        <v>178</v>
      </c>
      <c r="E151" s="247" t="s">
        <v>959</v>
      </c>
      <c r="F151" s="248" t="s">
        <v>960</v>
      </c>
      <c r="G151" s="249" t="s">
        <v>606</v>
      </c>
      <c r="H151" s="250">
        <v>4</v>
      </c>
      <c r="I151" s="251"/>
      <c r="J151" s="252">
        <f>ROUND(I151*H151,2)</f>
        <v>0</v>
      </c>
      <c r="K151" s="248" t="s">
        <v>182</v>
      </c>
      <c r="L151" s="44"/>
      <c r="M151" s="253" t="s">
        <v>1</v>
      </c>
      <c r="N151" s="254" t="s">
        <v>47</v>
      </c>
      <c r="O151" s="91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7" t="s">
        <v>599</v>
      </c>
      <c r="AT151" s="257" t="s">
        <v>178</v>
      </c>
      <c r="AU151" s="257" t="s">
        <v>92</v>
      </c>
      <c r="AY151" s="16" t="s">
        <v>175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90</v>
      </c>
      <c r="BK151" s="258">
        <f>ROUND(I151*H151,2)</f>
        <v>0</v>
      </c>
      <c r="BL151" s="16" t="s">
        <v>599</v>
      </c>
      <c r="BM151" s="257" t="s">
        <v>321</v>
      </c>
    </row>
    <row r="152" s="2" customFormat="1" ht="16.5" customHeight="1">
      <c r="A152" s="38"/>
      <c r="B152" s="39"/>
      <c r="C152" s="246" t="s">
        <v>240</v>
      </c>
      <c r="D152" s="246" t="s">
        <v>178</v>
      </c>
      <c r="E152" s="247" t="s">
        <v>698</v>
      </c>
      <c r="F152" s="248" t="s">
        <v>699</v>
      </c>
      <c r="G152" s="249" t="s">
        <v>606</v>
      </c>
      <c r="H152" s="250">
        <v>21</v>
      </c>
      <c r="I152" s="251"/>
      <c r="J152" s="252">
        <f>ROUND(I152*H152,2)</f>
        <v>0</v>
      </c>
      <c r="K152" s="248" t="s">
        <v>182</v>
      </c>
      <c r="L152" s="44"/>
      <c r="M152" s="253" t="s">
        <v>1</v>
      </c>
      <c r="N152" s="254" t="s">
        <v>47</v>
      </c>
      <c r="O152" s="91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7" t="s">
        <v>599</v>
      </c>
      <c r="AT152" s="257" t="s">
        <v>178</v>
      </c>
      <c r="AU152" s="257" t="s">
        <v>92</v>
      </c>
      <c r="AY152" s="16" t="s">
        <v>175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90</v>
      </c>
      <c r="BK152" s="258">
        <f>ROUND(I152*H152,2)</f>
        <v>0</v>
      </c>
      <c r="BL152" s="16" t="s">
        <v>599</v>
      </c>
      <c r="BM152" s="257" t="s">
        <v>324</v>
      </c>
    </row>
    <row r="153" s="2" customFormat="1" ht="16.5" customHeight="1">
      <c r="A153" s="38"/>
      <c r="B153" s="39"/>
      <c r="C153" s="246" t="s">
        <v>333</v>
      </c>
      <c r="D153" s="246" t="s">
        <v>178</v>
      </c>
      <c r="E153" s="247" t="s">
        <v>700</v>
      </c>
      <c r="F153" s="248" t="s">
        <v>701</v>
      </c>
      <c r="G153" s="249" t="s">
        <v>606</v>
      </c>
      <c r="H153" s="250">
        <v>2</v>
      </c>
      <c r="I153" s="251"/>
      <c r="J153" s="252">
        <f>ROUND(I153*H153,2)</f>
        <v>0</v>
      </c>
      <c r="K153" s="248" t="s">
        <v>182</v>
      </c>
      <c r="L153" s="44"/>
      <c r="M153" s="253" t="s">
        <v>1</v>
      </c>
      <c r="N153" s="254" t="s">
        <v>47</v>
      </c>
      <c r="O153" s="91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7" t="s">
        <v>599</v>
      </c>
      <c r="AT153" s="257" t="s">
        <v>178</v>
      </c>
      <c r="AU153" s="257" t="s">
        <v>92</v>
      </c>
      <c r="AY153" s="16" t="s">
        <v>175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90</v>
      </c>
      <c r="BK153" s="258">
        <f>ROUND(I153*H153,2)</f>
        <v>0</v>
      </c>
      <c r="BL153" s="16" t="s">
        <v>599</v>
      </c>
      <c r="BM153" s="257" t="s">
        <v>329</v>
      </c>
    </row>
    <row r="154" s="2" customFormat="1" ht="16.5" customHeight="1">
      <c r="A154" s="38"/>
      <c r="B154" s="39"/>
      <c r="C154" s="246" t="s">
        <v>248</v>
      </c>
      <c r="D154" s="246" t="s">
        <v>178</v>
      </c>
      <c r="E154" s="247" t="s">
        <v>704</v>
      </c>
      <c r="F154" s="248" t="s">
        <v>705</v>
      </c>
      <c r="G154" s="249" t="s">
        <v>606</v>
      </c>
      <c r="H154" s="250">
        <v>9</v>
      </c>
      <c r="I154" s="251"/>
      <c r="J154" s="252">
        <f>ROUND(I154*H154,2)</f>
        <v>0</v>
      </c>
      <c r="K154" s="248" t="s">
        <v>198</v>
      </c>
      <c r="L154" s="44"/>
      <c r="M154" s="253" t="s">
        <v>1</v>
      </c>
      <c r="N154" s="254" t="s">
        <v>47</v>
      </c>
      <c r="O154" s="91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57" t="s">
        <v>599</v>
      </c>
      <c r="AT154" s="257" t="s">
        <v>178</v>
      </c>
      <c r="AU154" s="257" t="s">
        <v>92</v>
      </c>
      <c r="AY154" s="16" t="s">
        <v>175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90</v>
      </c>
      <c r="BK154" s="258">
        <f>ROUND(I154*H154,2)</f>
        <v>0</v>
      </c>
      <c r="BL154" s="16" t="s">
        <v>599</v>
      </c>
      <c r="BM154" s="257" t="s">
        <v>332</v>
      </c>
    </row>
    <row r="155" s="2" customFormat="1" ht="16.5" customHeight="1">
      <c r="A155" s="38"/>
      <c r="B155" s="39"/>
      <c r="C155" s="246" t="s">
        <v>340</v>
      </c>
      <c r="D155" s="246" t="s">
        <v>178</v>
      </c>
      <c r="E155" s="247" t="s">
        <v>706</v>
      </c>
      <c r="F155" s="248" t="s">
        <v>707</v>
      </c>
      <c r="G155" s="249" t="s">
        <v>606</v>
      </c>
      <c r="H155" s="250">
        <v>4</v>
      </c>
      <c r="I155" s="251"/>
      <c r="J155" s="252">
        <f>ROUND(I155*H155,2)</f>
        <v>0</v>
      </c>
      <c r="K155" s="248" t="s">
        <v>182</v>
      </c>
      <c r="L155" s="44"/>
      <c r="M155" s="253" t="s">
        <v>1</v>
      </c>
      <c r="N155" s="254" t="s">
        <v>47</v>
      </c>
      <c r="O155" s="91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7" t="s">
        <v>599</v>
      </c>
      <c r="AT155" s="257" t="s">
        <v>178</v>
      </c>
      <c r="AU155" s="257" t="s">
        <v>92</v>
      </c>
      <c r="AY155" s="16" t="s">
        <v>175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90</v>
      </c>
      <c r="BK155" s="258">
        <f>ROUND(I155*H155,2)</f>
        <v>0</v>
      </c>
      <c r="BL155" s="16" t="s">
        <v>599</v>
      </c>
      <c r="BM155" s="257" t="s">
        <v>336</v>
      </c>
    </row>
    <row r="156" s="2" customFormat="1" ht="16.5" customHeight="1">
      <c r="A156" s="38"/>
      <c r="B156" s="39"/>
      <c r="C156" s="246" t="s">
        <v>249</v>
      </c>
      <c r="D156" s="246" t="s">
        <v>178</v>
      </c>
      <c r="E156" s="247" t="s">
        <v>708</v>
      </c>
      <c r="F156" s="248" t="s">
        <v>709</v>
      </c>
      <c r="G156" s="249" t="s">
        <v>606</v>
      </c>
      <c r="H156" s="250">
        <v>12</v>
      </c>
      <c r="I156" s="251"/>
      <c r="J156" s="252">
        <f>ROUND(I156*H156,2)</f>
        <v>0</v>
      </c>
      <c r="K156" s="248" t="s">
        <v>182</v>
      </c>
      <c r="L156" s="44"/>
      <c r="M156" s="253" t="s">
        <v>1</v>
      </c>
      <c r="N156" s="254" t="s">
        <v>47</v>
      </c>
      <c r="O156" s="91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7" t="s">
        <v>599</v>
      </c>
      <c r="AT156" s="257" t="s">
        <v>178</v>
      </c>
      <c r="AU156" s="257" t="s">
        <v>92</v>
      </c>
      <c r="AY156" s="16" t="s">
        <v>175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90</v>
      </c>
      <c r="BK156" s="258">
        <f>ROUND(I156*H156,2)</f>
        <v>0</v>
      </c>
      <c r="BL156" s="16" t="s">
        <v>599</v>
      </c>
      <c r="BM156" s="257" t="s">
        <v>339</v>
      </c>
    </row>
    <row r="157" s="2" customFormat="1" ht="16.5" customHeight="1">
      <c r="A157" s="38"/>
      <c r="B157" s="39"/>
      <c r="C157" s="246" t="s">
        <v>522</v>
      </c>
      <c r="D157" s="246" t="s">
        <v>178</v>
      </c>
      <c r="E157" s="247" t="s">
        <v>710</v>
      </c>
      <c r="F157" s="248" t="s">
        <v>711</v>
      </c>
      <c r="G157" s="249" t="s">
        <v>606</v>
      </c>
      <c r="H157" s="250">
        <v>12</v>
      </c>
      <c r="I157" s="251"/>
      <c r="J157" s="252">
        <f>ROUND(I157*H157,2)</f>
        <v>0</v>
      </c>
      <c r="K157" s="248" t="s">
        <v>182</v>
      </c>
      <c r="L157" s="44"/>
      <c r="M157" s="253" t="s">
        <v>1</v>
      </c>
      <c r="N157" s="254" t="s">
        <v>47</v>
      </c>
      <c r="O157" s="91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7" t="s">
        <v>599</v>
      </c>
      <c r="AT157" s="257" t="s">
        <v>178</v>
      </c>
      <c r="AU157" s="257" t="s">
        <v>92</v>
      </c>
      <c r="AY157" s="16" t="s">
        <v>175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90</v>
      </c>
      <c r="BK157" s="258">
        <f>ROUND(I157*H157,2)</f>
        <v>0</v>
      </c>
      <c r="BL157" s="16" t="s">
        <v>599</v>
      </c>
      <c r="BM157" s="257" t="s">
        <v>343</v>
      </c>
    </row>
    <row r="158" s="2" customFormat="1" ht="16.5" customHeight="1">
      <c r="A158" s="38"/>
      <c r="B158" s="39"/>
      <c r="C158" s="246" t="s">
        <v>295</v>
      </c>
      <c r="D158" s="246" t="s">
        <v>178</v>
      </c>
      <c r="E158" s="247" t="s">
        <v>961</v>
      </c>
      <c r="F158" s="248" t="s">
        <v>962</v>
      </c>
      <c r="G158" s="249" t="s">
        <v>606</v>
      </c>
      <c r="H158" s="250">
        <v>2</v>
      </c>
      <c r="I158" s="251"/>
      <c r="J158" s="252">
        <f>ROUND(I158*H158,2)</f>
        <v>0</v>
      </c>
      <c r="K158" s="248" t="s">
        <v>182</v>
      </c>
      <c r="L158" s="44"/>
      <c r="M158" s="253" t="s">
        <v>1</v>
      </c>
      <c r="N158" s="254" t="s">
        <v>47</v>
      </c>
      <c r="O158" s="91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7" t="s">
        <v>599</v>
      </c>
      <c r="AT158" s="257" t="s">
        <v>178</v>
      </c>
      <c r="AU158" s="257" t="s">
        <v>92</v>
      </c>
      <c r="AY158" s="16" t="s">
        <v>175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90</v>
      </c>
      <c r="BK158" s="258">
        <f>ROUND(I158*H158,2)</f>
        <v>0</v>
      </c>
      <c r="BL158" s="16" t="s">
        <v>599</v>
      </c>
      <c r="BM158" s="257" t="s">
        <v>346</v>
      </c>
    </row>
    <row r="159" s="2" customFormat="1" ht="16.5" customHeight="1">
      <c r="A159" s="38"/>
      <c r="B159" s="39"/>
      <c r="C159" s="246" t="s">
        <v>530</v>
      </c>
      <c r="D159" s="246" t="s">
        <v>178</v>
      </c>
      <c r="E159" s="247" t="s">
        <v>963</v>
      </c>
      <c r="F159" s="248" t="s">
        <v>964</v>
      </c>
      <c r="G159" s="249" t="s">
        <v>606</v>
      </c>
      <c r="H159" s="250">
        <v>1</v>
      </c>
      <c r="I159" s="251"/>
      <c r="J159" s="252">
        <f>ROUND(I159*H159,2)</f>
        <v>0</v>
      </c>
      <c r="K159" s="248" t="s">
        <v>182</v>
      </c>
      <c r="L159" s="44"/>
      <c r="M159" s="253" t="s">
        <v>1</v>
      </c>
      <c r="N159" s="254" t="s">
        <v>47</v>
      </c>
      <c r="O159" s="91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7" t="s">
        <v>599</v>
      </c>
      <c r="AT159" s="257" t="s">
        <v>178</v>
      </c>
      <c r="AU159" s="257" t="s">
        <v>92</v>
      </c>
      <c r="AY159" s="16" t="s">
        <v>175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90</v>
      </c>
      <c r="BK159" s="258">
        <f>ROUND(I159*H159,2)</f>
        <v>0</v>
      </c>
      <c r="BL159" s="16" t="s">
        <v>599</v>
      </c>
      <c r="BM159" s="257" t="s">
        <v>849</v>
      </c>
    </row>
    <row r="160" s="2" customFormat="1" ht="16.5" customHeight="1">
      <c r="A160" s="38"/>
      <c r="B160" s="39"/>
      <c r="C160" s="246" t="s">
        <v>299</v>
      </c>
      <c r="D160" s="246" t="s">
        <v>178</v>
      </c>
      <c r="E160" s="247" t="s">
        <v>965</v>
      </c>
      <c r="F160" s="248" t="s">
        <v>966</v>
      </c>
      <c r="G160" s="249" t="s">
        <v>606</v>
      </c>
      <c r="H160" s="250">
        <v>1</v>
      </c>
      <c r="I160" s="251"/>
      <c r="J160" s="252">
        <f>ROUND(I160*H160,2)</f>
        <v>0</v>
      </c>
      <c r="K160" s="248" t="s">
        <v>182</v>
      </c>
      <c r="L160" s="44"/>
      <c r="M160" s="253" t="s">
        <v>1</v>
      </c>
      <c r="N160" s="254" t="s">
        <v>47</v>
      </c>
      <c r="O160" s="91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7" t="s">
        <v>599</v>
      </c>
      <c r="AT160" s="257" t="s">
        <v>178</v>
      </c>
      <c r="AU160" s="257" t="s">
        <v>92</v>
      </c>
      <c r="AY160" s="16" t="s">
        <v>175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90</v>
      </c>
      <c r="BK160" s="258">
        <f>ROUND(I160*H160,2)</f>
        <v>0</v>
      </c>
      <c r="BL160" s="16" t="s">
        <v>599</v>
      </c>
      <c r="BM160" s="257" t="s">
        <v>599</v>
      </c>
    </row>
    <row r="161" s="2" customFormat="1" ht="21.75" customHeight="1">
      <c r="A161" s="38"/>
      <c r="B161" s="39"/>
      <c r="C161" s="246" t="s">
        <v>540</v>
      </c>
      <c r="D161" s="246" t="s">
        <v>178</v>
      </c>
      <c r="E161" s="247" t="s">
        <v>967</v>
      </c>
      <c r="F161" s="248" t="s">
        <v>968</v>
      </c>
      <c r="G161" s="249" t="s">
        <v>606</v>
      </c>
      <c r="H161" s="250">
        <v>11</v>
      </c>
      <c r="I161" s="251"/>
      <c r="J161" s="252">
        <f>ROUND(I161*H161,2)</f>
        <v>0</v>
      </c>
      <c r="K161" s="248" t="s">
        <v>182</v>
      </c>
      <c r="L161" s="44"/>
      <c r="M161" s="253" t="s">
        <v>1</v>
      </c>
      <c r="N161" s="254" t="s">
        <v>47</v>
      </c>
      <c r="O161" s="91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7" t="s">
        <v>599</v>
      </c>
      <c r="AT161" s="257" t="s">
        <v>178</v>
      </c>
      <c r="AU161" s="257" t="s">
        <v>92</v>
      </c>
      <c r="AY161" s="16" t="s">
        <v>175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90</v>
      </c>
      <c r="BK161" s="258">
        <f>ROUND(I161*H161,2)</f>
        <v>0</v>
      </c>
      <c r="BL161" s="16" t="s">
        <v>599</v>
      </c>
      <c r="BM161" s="257" t="s">
        <v>854</v>
      </c>
    </row>
    <row r="162" s="2" customFormat="1" ht="21.75" customHeight="1">
      <c r="A162" s="38"/>
      <c r="B162" s="39"/>
      <c r="C162" s="246" t="s">
        <v>302</v>
      </c>
      <c r="D162" s="246" t="s">
        <v>178</v>
      </c>
      <c r="E162" s="247" t="s">
        <v>969</v>
      </c>
      <c r="F162" s="248" t="s">
        <v>970</v>
      </c>
      <c r="G162" s="249" t="s">
        <v>606</v>
      </c>
      <c r="H162" s="250">
        <v>1</v>
      </c>
      <c r="I162" s="251"/>
      <c r="J162" s="252">
        <f>ROUND(I162*H162,2)</f>
        <v>0</v>
      </c>
      <c r="K162" s="248" t="s">
        <v>198</v>
      </c>
      <c r="L162" s="44"/>
      <c r="M162" s="253" t="s">
        <v>1</v>
      </c>
      <c r="N162" s="254" t="s">
        <v>47</v>
      </c>
      <c r="O162" s="91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57" t="s">
        <v>599</v>
      </c>
      <c r="AT162" s="257" t="s">
        <v>178</v>
      </c>
      <c r="AU162" s="257" t="s">
        <v>92</v>
      </c>
      <c r="AY162" s="16" t="s">
        <v>175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90</v>
      </c>
      <c r="BK162" s="258">
        <f>ROUND(I162*H162,2)</f>
        <v>0</v>
      </c>
      <c r="BL162" s="16" t="s">
        <v>599</v>
      </c>
      <c r="BM162" s="257" t="s">
        <v>855</v>
      </c>
    </row>
    <row r="163" s="2" customFormat="1" ht="16.5" customHeight="1">
      <c r="A163" s="38"/>
      <c r="B163" s="39"/>
      <c r="C163" s="246" t="s">
        <v>856</v>
      </c>
      <c r="D163" s="246" t="s">
        <v>178</v>
      </c>
      <c r="E163" s="247" t="s">
        <v>714</v>
      </c>
      <c r="F163" s="248" t="s">
        <v>715</v>
      </c>
      <c r="G163" s="249" t="s">
        <v>606</v>
      </c>
      <c r="H163" s="250">
        <v>9</v>
      </c>
      <c r="I163" s="251"/>
      <c r="J163" s="252">
        <f>ROUND(I163*H163,2)</f>
        <v>0</v>
      </c>
      <c r="K163" s="248" t="s">
        <v>182</v>
      </c>
      <c r="L163" s="44"/>
      <c r="M163" s="253" t="s">
        <v>1</v>
      </c>
      <c r="N163" s="254" t="s">
        <v>47</v>
      </c>
      <c r="O163" s="91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7" t="s">
        <v>599</v>
      </c>
      <c r="AT163" s="257" t="s">
        <v>178</v>
      </c>
      <c r="AU163" s="257" t="s">
        <v>92</v>
      </c>
      <c r="AY163" s="16" t="s">
        <v>175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90</v>
      </c>
      <c r="BK163" s="258">
        <f>ROUND(I163*H163,2)</f>
        <v>0</v>
      </c>
      <c r="BL163" s="16" t="s">
        <v>599</v>
      </c>
      <c r="BM163" s="257" t="s">
        <v>857</v>
      </c>
    </row>
    <row r="164" s="2" customFormat="1" ht="16.5" customHeight="1">
      <c r="A164" s="38"/>
      <c r="B164" s="39"/>
      <c r="C164" s="246" t="s">
        <v>306</v>
      </c>
      <c r="D164" s="246" t="s">
        <v>178</v>
      </c>
      <c r="E164" s="247" t="s">
        <v>716</v>
      </c>
      <c r="F164" s="248" t="s">
        <v>717</v>
      </c>
      <c r="G164" s="249" t="s">
        <v>606</v>
      </c>
      <c r="H164" s="250">
        <v>9</v>
      </c>
      <c r="I164" s="251"/>
      <c r="J164" s="252">
        <f>ROUND(I164*H164,2)</f>
        <v>0</v>
      </c>
      <c r="K164" s="248" t="s">
        <v>182</v>
      </c>
      <c r="L164" s="44"/>
      <c r="M164" s="253" t="s">
        <v>1</v>
      </c>
      <c r="N164" s="254" t="s">
        <v>47</v>
      </c>
      <c r="O164" s="91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7" t="s">
        <v>599</v>
      </c>
      <c r="AT164" s="257" t="s">
        <v>178</v>
      </c>
      <c r="AU164" s="257" t="s">
        <v>92</v>
      </c>
      <c r="AY164" s="16" t="s">
        <v>175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90</v>
      </c>
      <c r="BK164" s="258">
        <f>ROUND(I164*H164,2)</f>
        <v>0</v>
      </c>
      <c r="BL164" s="16" t="s">
        <v>599</v>
      </c>
      <c r="BM164" s="257" t="s">
        <v>860</v>
      </c>
    </row>
    <row r="165" s="2" customFormat="1" ht="21.75" customHeight="1">
      <c r="A165" s="38"/>
      <c r="B165" s="39"/>
      <c r="C165" s="246" t="s">
        <v>861</v>
      </c>
      <c r="D165" s="246" t="s">
        <v>178</v>
      </c>
      <c r="E165" s="247" t="s">
        <v>971</v>
      </c>
      <c r="F165" s="248" t="s">
        <v>972</v>
      </c>
      <c r="G165" s="249" t="s">
        <v>606</v>
      </c>
      <c r="H165" s="250">
        <v>3</v>
      </c>
      <c r="I165" s="251"/>
      <c r="J165" s="252">
        <f>ROUND(I165*H165,2)</f>
        <v>0</v>
      </c>
      <c r="K165" s="248" t="s">
        <v>198</v>
      </c>
      <c r="L165" s="44"/>
      <c r="M165" s="253" t="s">
        <v>1</v>
      </c>
      <c r="N165" s="254" t="s">
        <v>47</v>
      </c>
      <c r="O165" s="91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7" t="s">
        <v>599</v>
      </c>
      <c r="AT165" s="257" t="s">
        <v>178</v>
      </c>
      <c r="AU165" s="257" t="s">
        <v>92</v>
      </c>
      <c r="AY165" s="16" t="s">
        <v>175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90</v>
      </c>
      <c r="BK165" s="258">
        <f>ROUND(I165*H165,2)</f>
        <v>0</v>
      </c>
      <c r="BL165" s="16" t="s">
        <v>599</v>
      </c>
      <c r="BM165" s="257" t="s">
        <v>862</v>
      </c>
    </row>
    <row r="166" s="2" customFormat="1" ht="21.75" customHeight="1">
      <c r="A166" s="38"/>
      <c r="B166" s="39"/>
      <c r="C166" s="246" t="s">
        <v>309</v>
      </c>
      <c r="D166" s="246" t="s">
        <v>178</v>
      </c>
      <c r="E166" s="247" t="s">
        <v>718</v>
      </c>
      <c r="F166" s="248" t="s">
        <v>719</v>
      </c>
      <c r="G166" s="249" t="s">
        <v>606</v>
      </c>
      <c r="H166" s="250">
        <v>10</v>
      </c>
      <c r="I166" s="251"/>
      <c r="J166" s="252">
        <f>ROUND(I166*H166,2)</f>
        <v>0</v>
      </c>
      <c r="K166" s="248" t="s">
        <v>198</v>
      </c>
      <c r="L166" s="44"/>
      <c r="M166" s="253" t="s">
        <v>1</v>
      </c>
      <c r="N166" s="254" t="s">
        <v>47</v>
      </c>
      <c r="O166" s="91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7" t="s">
        <v>599</v>
      </c>
      <c r="AT166" s="257" t="s">
        <v>178</v>
      </c>
      <c r="AU166" s="257" t="s">
        <v>92</v>
      </c>
      <c r="AY166" s="16" t="s">
        <v>175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90</v>
      </c>
      <c r="BK166" s="258">
        <f>ROUND(I166*H166,2)</f>
        <v>0</v>
      </c>
      <c r="BL166" s="16" t="s">
        <v>599</v>
      </c>
      <c r="BM166" s="257" t="s">
        <v>865</v>
      </c>
    </row>
    <row r="167" s="2" customFormat="1" ht="16.5" customHeight="1">
      <c r="A167" s="38"/>
      <c r="B167" s="39"/>
      <c r="C167" s="246" t="s">
        <v>866</v>
      </c>
      <c r="D167" s="246" t="s">
        <v>178</v>
      </c>
      <c r="E167" s="247" t="s">
        <v>720</v>
      </c>
      <c r="F167" s="248" t="s">
        <v>721</v>
      </c>
      <c r="G167" s="249" t="s">
        <v>722</v>
      </c>
      <c r="H167" s="250">
        <v>6</v>
      </c>
      <c r="I167" s="251"/>
      <c r="J167" s="252">
        <f>ROUND(I167*H167,2)</f>
        <v>0</v>
      </c>
      <c r="K167" s="248" t="s">
        <v>182</v>
      </c>
      <c r="L167" s="44"/>
      <c r="M167" s="253" t="s">
        <v>1</v>
      </c>
      <c r="N167" s="254" t="s">
        <v>47</v>
      </c>
      <c r="O167" s="91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7" t="s">
        <v>599</v>
      </c>
      <c r="AT167" s="257" t="s">
        <v>178</v>
      </c>
      <c r="AU167" s="257" t="s">
        <v>92</v>
      </c>
      <c r="AY167" s="16" t="s">
        <v>175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90</v>
      </c>
      <c r="BK167" s="258">
        <f>ROUND(I167*H167,2)</f>
        <v>0</v>
      </c>
      <c r="BL167" s="16" t="s">
        <v>599</v>
      </c>
      <c r="BM167" s="257" t="s">
        <v>869</v>
      </c>
    </row>
    <row r="168" s="2" customFormat="1" ht="16.5" customHeight="1">
      <c r="A168" s="38"/>
      <c r="B168" s="39"/>
      <c r="C168" s="246" t="s">
        <v>312</v>
      </c>
      <c r="D168" s="246" t="s">
        <v>178</v>
      </c>
      <c r="E168" s="247" t="s">
        <v>723</v>
      </c>
      <c r="F168" s="248" t="s">
        <v>724</v>
      </c>
      <c r="G168" s="249" t="s">
        <v>606</v>
      </c>
      <c r="H168" s="250">
        <v>1</v>
      </c>
      <c r="I168" s="251"/>
      <c r="J168" s="252">
        <f>ROUND(I168*H168,2)</f>
        <v>0</v>
      </c>
      <c r="K168" s="248" t="s">
        <v>182</v>
      </c>
      <c r="L168" s="44"/>
      <c r="M168" s="253" t="s">
        <v>1</v>
      </c>
      <c r="N168" s="254" t="s">
        <v>47</v>
      </c>
      <c r="O168" s="91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7" t="s">
        <v>599</v>
      </c>
      <c r="AT168" s="257" t="s">
        <v>178</v>
      </c>
      <c r="AU168" s="257" t="s">
        <v>92</v>
      </c>
      <c r="AY168" s="16" t="s">
        <v>175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90</v>
      </c>
      <c r="BK168" s="258">
        <f>ROUND(I168*H168,2)</f>
        <v>0</v>
      </c>
      <c r="BL168" s="16" t="s">
        <v>599</v>
      </c>
      <c r="BM168" s="257" t="s">
        <v>872</v>
      </c>
    </row>
    <row r="169" s="2" customFormat="1" ht="16.5" customHeight="1">
      <c r="A169" s="38"/>
      <c r="B169" s="39"/>
      <c r="C169" s="246" t="s">
        <v>873</v>
      </c>
      <c r="D169" s="246" t="s">
        <v>178</v>
      </c>
      <c r="E169" s="247" t="s">
        <v>727</v>
      </c>
      <c r="F169" s="248" t="s">
        <v>728</v>
      </c>
      <c r="G169" s="249" t="s">
        <v>606</v>
      </c>
      <c r="H169" s="250">
        <v>1</v>
      </c>
      <c r="I169" s="251"/>
      <c r="J169" s="252">
        <f>ROUND(I169*H169,2)</f>
        <v>0</v>
      </c>
      <c r="K169" s="248" t="s">
        <v>182</v>
      </c>
      <c r="L169" s="44"/>
      <c r="M169" s="253" t="s">
        <v>1</v>
      </c>
      <c r="N169" s="254" t="s">
        <v>47</v>
      </c>
      <c r="O169" s="91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7" t="s">
        <v>599</v>
      </c>
      <c r="AT169" s="257" t="s">
        <v>178</v>
      </c>
      <c r="AU169" s="257" t="s">
        <v>92</v>
      </c>
      <c r="AY169" s="16" t="s">
        <v>175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90</v>
      </c>
      <c r="BK169" s="258">
        <f>ROUND(I169*H169,2)</f>
        <v>0</v>
      </c>
      <c r="BL169" s="16" t="s">
        <v>599</v>
      </c>
      <c r="BM169" s="257" t="s">
        <v>876</v>
      </c>
    </row>
    <row r="170" s="2" customFormat="1" ht="21.75" customHeight="1">
      <c r="A170" s="38"/>
      <c r="B170" s="39"/>
      <c r="C170" s="246" t="s">
        <v>317</v>
      </c>
      <c r="D170" s="246" t="s">
        <v>178</v>
      </c>
      <c r="E170" s="247" t="s">
        <v>729</v>
      </c>
      <c r="F170" s="248" t="s">
        <v>730</v>
      </c>
      <c r="G170" s="249" t="s">
        <v>606</v>
      </c>
      <c r="H170" s="250">
        <v>1</v>
      </c>
      <c r="I170" s="251"/>
      <c r="J170" s="252">
        <f>ROUND(I170*H170,2)</f>
        <v>0</v>
      </c>
      <c r="K170" s="248" t="s">
        <v>182</v>
      </c>
      <c r="L170" s="44"/>
      <c r="M170" s="253" t="s">
        <v>1</v>
      </c>
      <c r="N170" s="254" t="s">
        <v>47</v>
      </c>
      <c r="O170" s="91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7" t="s">
        <v>599</v>
      </c>
      <c r="AT170" s="257" t="s">
        <v>178</v>
      </c>
      <c r="AU170" s="257" t="s">
        <v>92</v>
      </c>
      <c r="AY170" s="16" t="s">
        <v>175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90</v>
      </c>
      <c r="BK170" s="258">
        <f>ROUND(I170*H170,2)</f>
        <v>0</v>
      </c>
      <c r="BL170" s="16" t="s">
        <v>599</v>
      </c>
      <c r="BM170" s="257" t="s">
        <v>879</v>
      </c>
    </row>
    <row r="171" s="12" customFormat="1" ht="25.92" customHeight="1">
      <c r="A171" s="12"/>
      <c r="B171" s="230"/>
      <c r="C171" s="231"/>
      <c r="D171" s="232" t="s">
        <v>81</v>
      </c>
      <c r="E171" s="233" t="s">
        <v>731</v>
      </c>
      <c r="F171" s="233" t="s">
        <v>732</v>
      </c>
      <c r="G171" s="231"/>
      <c r="H171" s="231"/>
      <c r="I171" s="234"/>
      <c r="J171" s="235">
        <f>BK171</f>
        <v>0</v>
      </c>
      <c r="K171" s="231"/>
      <c r="L171" s="236"/>
      <c r="M171" s="237"/>
      <c r="N171" s="238"/>
      <c r="O171" s="238"/>
      <c r="P171" s="239">
        <f>P172</f>
        <v>0</v>
      </c>
      <c r="Q171" s="238"/>
      <c r="R171" s="239">
        <f>R172</f>
        <v>0</v>
      </c>
      <c r="S171" s="238"/>
      <c r="T171" s="240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41" t="s">
        <v>183</v>
      </c>
      <c r="AT171" s="242" t="s">
        <v>81</v>
      </c>
      <c r="AU171" s="242" t="s">
        <v>82</v>
      </c>
      <c r="AY171" s="241" t="s">
        <v>175</v>
      </c>
      <c r="BK171" s="243">
        <f>BK172</f>
        <v>0</v>
      </c>
    </row>
    <row r="172" s="2" customFormat="1" ht="16.5" customHeight="1">
      <c r="A172" s="38"/>
      <c r="B172" s="39"/>
      <c r="C172" s="246" t="s">
        <v>880</v>
      </c>
      <c r="D172" s="246" t="s">
        <v>178</v>
      </c>
      <c r="E172" s="247" t="s">
        <v>733</v>
      </c>
      <c r="F172" s="248" t="s">
        <v>734</v>
      </c>
      <c r="G172" s="249" t="s">
        <v>722</v>
      </c>
      <c r="H172" s="250">
        <v>6</v>
      </c>
      <c r="I172" s="251"/>
      <c r="J172" s="252">
        <f>ROUND(I172*H172,2)</f>
        <v>0</v>
      </c>
      <c r="K172" s="248" t="s">
        <v>182</v>
      </c>
      <c r="L172" s="44"/>
      <c r="M172" s="267" t="s">
        <v>1</v>
      </c>
      <c r="N172" s="268" t="s">
        <v>47</v>
      </c>
      <c r="O172" s="265"/>
      <c r="P172" s="269">
        <f>O172*H172</f>
        <v>0</v>
      </c>
      <c r="Q172" s="269">
        <v>0</v>
      </c>
      <c r="R172" s="269">
        <f>Q172*H172</f>
        <v>0</v>
      </c>
      <c r="S172" s="269">
        <v>0</v>
      </c>
      <c r="T172" s="27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7" t="s">
        <v>735</v>
      </c>
      <c r="AT172" s="257" t="s">
        <v>178</v>
      </c>
      <c r="AU172" s="257" t="s">
        <v>90</v>
      </c>
      <c r="AY172" s="16" t="s">
        <v>175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90</v>
      </c>
      <c r="BK172" s="258">
        <f>ROUND(I172*H172,2)</f>
        <v>0</v>
      </c>
      <c r="BL172" s="16" t="s">
        <v>735</v>
      </c>
      <c r="BM172" s="257" t="s">
        <v>883</v>
      </c>
    </row>
    <row r="173" s="2" customFormat="1" ht="6.96" customHeight="1">
      <c r="A173" s="38"/>
      <c r="B173" s="66"/>
      <c r="C173" s="67"/>
      <c r="D173" s="67"/>
      <c r="E173" s="67"/>
      <c r="F173" s="67"/>
      <c r="G173" s="67"/>
      <c r="H173" s="67"/>
      <c r="I173" s="195"/>
      <c r="J173" s="67"/>
      <c r="K173" s="67"/>
      <c r="L173" s="44"/>
      <c r="M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</row>
  </sheetData>
  <sheetProtection sheet="1" autoFilter="0" formatColumns="0" formatRows="0" objects="1" scenarios="1" spinCount="100000" saltValue="bck1w84E2FHzsS69OQ3GYakziUeBDM0a2yOupoYhDV2iqYzJGHzeH3pmEiJ3IMOX6ujq1vvNspSuNylOEr8GTA==" hashValue="KKFIkjtmc2SlXpYcUeeWNoiFHIByTLc7iVFK8CJSUfAbbKqgpE6jXCdueAgne9fTGCQsNk9mHwjA/wI87R5/gA==" algorithmName="SHA-512" password="C43E"/>
  <autoFilter ref="C122:K172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139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92</v>
      </c>
    </row>
    <row r="4" s="1" customFormat="1" ht="24.96" customHeight="1">
      <c r="B4" s="19"/>
      <c r="D4" s="150" t="s">
        <v>143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23.25" customHeight="1">
      <c r="B7" s="19"/>
      <c r="E7" s="153" t="str">
        <f>'Rekapitulace stavby'!K6</f>
        <v>Zvýšení bezpečnosti dopravy III. – přechod Blažkova a Lipová – Na Bídě přejezd tramvají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144</v>
      </c>
      <c r="I8" s="146"/>
      <c r="L8" s="19"/>
    </row>
    <row r="9" s="2" customFormat="1" ht="16.5" customHeight="1">
      <c r="A9" s="38"/>
      <c r="B9" s="44"/>
      <c r="C9" s="38"/>
      <c r="D9" s="38"/>
      <c r="E9" s="153" t="s">
        <v>813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251</v>
      </c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24.75" customHeight="1">
      <c r="A11" s="38"/>
      <c r="B11" s="44"/>
      <c r="C11" s="38"/>
      <c r="D11" s="38"/>
      <c r="E11" s="155" t="s">
        <v>973</v>
      </c>
      <c r="F11" s="38"/>
      <c r="G11" s="38"/>
      <c r="H11" s="38"/>
      <c r="I11" s="154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4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19</v>
      </c>
      <c r="G13" s="38"/>
      <c r="H13" s="38"/>
      <c r="I13" s="156" t="s">
        <v>20</v>
      </c>
      <c r="J13" s="141" t="s">
        <v>21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22</v>
      </c>
      <c r="E14" s="38"/>
      <c r="F14" s="141" t="s">
        <v>23</v>
      </c>
      <c r="G14" s="38"/>
      <c r="H14" s="38"/>
      <c r="I14" s="156" t="s">
        <v>24</v>
      </c>
      <c r="J14" s="157" t="str">
        <f>'Rekapitulace stavby'!AN8</f>
        <v>11. 9. 2020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158" t="s">
        <v>26</v>
      </c>
      <c r="E15" s="38"/>
      <c r="F15" s="159" t="s">
        <v>27</v>
      </c>
      <c r="G15" s="38"/>
      <c r="H15" s="38"/>
      <c r="I15" s="160" t="s">
        <v>28</v>
      </c>
      <c r="J15" s="159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30</v>
      </c>
      <c r="E16" s="38"/>
      <c r="F16" s="38"/>
      <c r="G16" s="38"/>
      <c r="H16" s="38"/>
      <c r="I16" s="156" t="s">
        <v>31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32</v>
      </c>
      <c r="F17" s="38"/>
      <c r="G17" s="38"/>
      <c r="H17" s="38"/>
      <c r="I17" s="156" t="s">
        <v>33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4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34</v>
      </c>
      <c r="E19" s="38"/>
      <c r="F19" s="38"/>
      <c r="G19" s="38"/>
      <c r="H19" s="38"/>
      <c r="I19" s="156" t="s">
        <v>31</v>
      </c>
      <c r="J19" s="32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2" t="str">
        <f>'Rekapitulace stavby'!E14</f>
        <v>Vyplň údaj</v>
      </c>
      <c r="F20" s="141"/>
      <c r="G20" s="141"/>
      <c r="H20" s="141"/>
      <c r="I20" s="156" t="s">
        <v>33</v>
      </c>
      <c r="J20" s="32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4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36</v>
      </c>
      <c r="E22" s="38"/>
      <c r="F22" s="38"/>
      <c r="G22" s="38"/>
      <c r="H22" s="38"/>
      <c r="I22" s="156" t="s">
        <v>31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37</v>
      </c>
      <c r="F23" s="38"/>
      <c r="G23" s="38"/>
      <c r="H23" s="38"/>
      <c r="I23" s="156" t="s">
        <v>33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4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39</v>
      </c>
      <c r="E25" s="38"/>
      <c r="F25" s="38"/>
      <c r="G25" s="38"/>
      <c r="H25" s="38"/>
      <c r="I25" s="156" t="s">
        <v>31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6" t="s">
        <v>33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4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41</v>
      </c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61"/>
      <c r="B29" s="162"/>
      <c r="C29" s="161"/>
      <c r="D29" s="161"/>
      <c r="E29" s="163" t="s">
        <v>1</v>
      </c>
      <c r="F29" s="163"/>
      <c r="G29" s="163"/>
      <c r="H29" s="163"/>
      <c r="I29" s="164"/>
      <c r="J29" s="161"/>
      <c r="K29" s="161"/>
      <c r="L29" s="165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4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6"/>
      <c r="E31" s="166"/>
      <c r="F31" s="166"/>
      <c r="G31" s="166"/>
      <c r="H31" s="166"/>
      <c r="I31" s="167"/>
      <c r="J31" s="166"/>
      <c r="K31" s="166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8" t="s">
        <v>42</v>
      </c>
      <c r="E32" s="38"/>
      <c r="F32" s="38"/>
      <c r="G32" s="38"/>
      <c r="H32" s="38"/>
      <c r="I32" s="154"/>
      <c r="J32" s="169">
        <f>ROUND(J121,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6"/>
      <c r="E33" s="166"/>
      <c r="F33" s="166"/>
      <c r="G33" s="166"/>
      <c r="H33" s="166"/>
      <c r="I33" s="167"/>
      <c r="J33" s="166"/>
      <c r="K33" s="166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70" t="s">
        <v>44</v>
      </c>
      <c r="G34" s="38"/>
      <c r="H34" s="38"/>
      <c r="I34" s="171" t="s">
        <v>43</v>
      </c>
      <c r="J34" s="170" t="s">
        <v>45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2" t="s">
        <v>46</v>
      </c>
      <c r="E35" s="152" t="s">
        <v>47</v>
      </c>
      <c r="F35" s="173">
        <f>ROUND((SUM(BE121:BE135)),  2)</f>
        <v>0</v>
      </c>
      <c r="G35" s="38"/>
      <c r="H35" s="38"/>
      <c r="I35" s="174">
        <v>0.20999999999999999</v>
      </c>
      <c r="J35" s="173">
        <f>ROUND(((SUM(BE121:BE135))*I35),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48</v>
      </c>
      <c r="F36" s="173">
        <f>ROUND((SUM(BF121:BF135)),  2)</f>
        <v>0</v>
      </c>
      <c r="G36" s="38"/>
      <c r="H36" s="38"/>
      <c r="I36" s="174">
        <v>0.14999999999999999</v>
      </c>
      <c r="J36" s="173">
        <f>ROUND(((SUM(BF121:BF135))*I36),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49</v>
      </c>
      <c r="F37" s="173">
        <f>ROUND((SUM(BG121:BG135)),  2)</f>
        <v>0</v>
      </c>
      <c r="G37" s="38"/>
      <c r="H37" s="38"/>
      <c r="I37" s="174">
        <v>0.20999999999999999</v>
      </c>
      <c r="J37" s="17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50</v>
      </c>
      <c r="F38" s="173">
        <f>ROUND((SUM(BH121:BH135)),  2)</f>
        <v>0</v>
      </c>
      <c r="G38" s="38"/>
      <c r="H38" s="38"/>
      <c r="I38" s="174">
        <v>0.14999999999999999</v>
      </c>
      <c r="J38" s="17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51</v>
      </c>
      <c r="F39" s="173">
        <f>ROUND((SUM(BI121:BI135)),  2)</f>
        <v>0</v>
      </c>
      <c r="G39" s="38"/>
      <c r="H39" s="38"/>
      <c r="I39" s="174">
        <v>0</v>
      </c>
      <c r="J39" s="17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5"/>
      <c r="D41" s="176" t="s">
        <v>52</v>
      </c>
      <c r="E41" s="177"/>
      <c r="F41" s="177"/>
      <c r="G41" s="178" t="s">
        <v>53</v>
      </c>
      <c r="H41" s="179" t="s">
        <v>54</v>
      </c>
      <c r="I41" s="180"/>
      <c r="J41" s="181">
        <f>SUM(J32:J39)</f>
        <v>0</v>
      </c>
      <c r="K41" s="18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4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2" customFormat="1" ht="14.4" customHeight="1">
      <c r="B49" s="63"/>
      <c r="D49" s="183" t="s">
        <v>55</v>
      </c>
      <c r="E49" s="184"/>
      <c r="F49" s="184"/>
      <c r="G49" s="183" t="s">
        <v>56</v>
      </c>
      <c r="H49" s="184"/>
      <c r="I49" s="185"/>
      <c r="J49" s="184"/>
      <c r="K49" s="184"/>
      <c r="L49" s="6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2" customFormat="1">
      <c r="A60" s="38"/>
      <c r="B60" s="44"/>
      <c r="C60" s="38"/>
      <c r="D60" s="186" t="s">
        <v>57</v>
      </c>
      <c r="E60" s="187"/>
      <c r="F60" s="188" t="s">
        <v>58</v>
      </c>
      <c r="G60" s="186" t="s">
        <v>57</v>
      </c>
      <c r="H60" s="187"/>
      <c r="I60" s="189"/>
      <c r="J60" s="190" t="s">
        <v>58</v>
      </c>
      <c r="K60" s="187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19"/>
      <c r="L61" s="19"/>
    </row>
    <row r="62">
      <c r="B62" s="19"/>
      <c r="L62" s="19"/>
    </row>
    <row r="63">
      <c r="B63" s="19"/>
      <c r="L63" s="19"/>
    </row>
    <row r="64" s="2" customFormat="1">
      <c r="A64" s="38"/>
      <c r="B64" s="44"/>
      <c r="C64" s="38"/>
      <c r="D64" s="183" t="s">
        <v>59</v>
      </c>
      <c r="E64" s="191"/>
      <c r="F64" s="191"/>
      <c r="G64" s="183" t="s">
        <v>60</v>
      </c>
      <c r="H64" s="191"/>
      <c r="I64" s="192"/>
      <c r="J64" s="191"/>
      <c r="K64" s="191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2" customFormat="1">
      <c r="A75" s="38"/>
      <c r="B75" s="44"/>
      <c r="C75" s="38"/>
      <c r="D75" s="186" t="s">
        <v>57</v>
      </c>
      <c r="E75" s="187"/>
      <c r="F75" s="188" t="s">
        <v>58</v>
      </c>
      <c r="G75" s="186" t="s">
        <v>57</v>
      </c>
      <c r="H75" s="187"/>
      <c r="I75" s="189"/>
      <c r="J75" s="190" t="s">
        <v>58</v>
      </c>
      <c r="K75" s="187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3"/>
      <c r="C76" s="194"/>
      <c r="D76" s="194"/>
      <c r="E76" s="194"/>
      <c r="F76" s="194"/>
      <c r="G76" s="194"/>
      <c r="H76" s="194"/>
      <c r="I76" s="195"/>
      <c r="J76" s="194"/>
      <c r="K76" s="19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hidden="1" s="2" customFormat="1" ht="6.96" customHeight="1">
      <c r="A80" s="38"/>
      <c r="B80" s="196"/>
      <c r="C80" s="197"/>
      <c r="D80" s="197"/>
      <c r="E80" s="197"/>
      <c r="F80" s="197"/>
      <c r="G80" s="197"/>
      <c r="H80" s="197"/>
      <c r="I80" s="198"/>
      <c r="J80" s="197"/>
      <c r="K80" s="197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hidden="1" s="2" customFormat="1" ht="24.96" customHeight="1">
      <c r="A81" s="38"/>
      <c r="B81" s="39"/>
      <c r="C81" s="22" t="s">
        <v>147</v>
      </c>
      <c r="D81" s="40"/>
      <c r="E81" s="40"/>
      <c r="F81" s="40"/>
      <c r="G81" s="40"/>
      <c r="H81" s="40"/>
      <c r="I81" s="154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12" customHeight="1">
      <c r="A83" s="38"/>
      <c r="B83" s="39"/>
      <c r="C83" s="31" t="s">
        <v>16</v>
      </c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23.25" customHeight="1">
      <c r="A84" s="38"/>
      <c r="B84" s="39"/>
      <c r="C84" s="40"/>
      <c r="D84" s="40"/>
      <c r="E84" s="199" t="str">
        <f>E7</f>
        <v>Zvýšení bezpečnosti dopravy III. – přechod Blažkova a Lipová – Na Bídě přejezd tramvají</v>
      </c>
      <c r="F84" s="31"/>
      <c r="G84" s="31"/>
      <c r="H84" s="31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1" customFormat="1" ht="12" customHeight="1">
      <c r="B85" s="20"/>
      <c r="C85" s="31" t="s">
        <v>144</v>
      </c>
      <c r="D85" s="21"/>
      <c r="E85" s="21"/>
      <c r="F85" s="21"/>
      <c r="G85" s="21"/>
      <c r="H85" s="21"/>
      <c r="I85" s="146"/>
      <c r="J85" s="21"/>
      <c r="K85" s="21"/>
      <c r="L85" s="19"/>
    </row>
    <row r="86" hidden="1" s="2" customFormat="1" ht="16.5" customHeight="1">
      <c r="A86" s="38"/>
      <c r="B86" s="39"/>
      <c r="C86" s="40"/>
      <c r="D86" s="40"/>
      <c r="E86" s="199" t="s">
        <v>813</v>
      </c>
      <c r="F86" s="40"/>
      <c r="G86" s="40"/>
      <c r="H86" s="40"/>
      <c r="I86" s="15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1" t="s">
        <v>251</v>
      </c>
      <c r="D87" s="40"/>
      <c r="E87" s="40"/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24.75" customHeight="1">
      <c r="A88" s="38"/>
      <c r="B88" s="39"/>
      <c r="C88" s="40"/>
      <c r="D88" s="40"/>
      <c r="E88" s="76" t="str">
        <f>E11</f>
        <v>SO 401.2.3 - Demontáže - SSZ LB.22 Lipová – Na Bídě přejezd tramvají</v>
      </c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4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12" customHeight="1">
      <c r="A90" s="38"/>
      <c r="B90" s="39"/>
      <c r="C90" s="31" t="s">
        <v>22</v>
      </c>
      <c r="D90" s="40"/>
      <c r="E90" s="40"/>
      <c r="F90" s="26" t="str">
        <f>F14</f>
        <v>Liberec</v>
      </c>
      <c r="G90" s="40"/>
      <c r="H90" s="40"/>
      <c r="I90" s="156" t="s">
        <v>24</v>
      </c>
      <c r="J90" s="79" t="str">
        <f>IF(J14="","",J14)</f>
        <v>11. 9. 2020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4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5.65" customHeight="1">
      <c r="A92" s="38"/>
      <c r="B92" s="39"/>
      <c r="C92" s="31" t="s">
        <v>30</v>
      </c>
      <c r="D92" s="40"/>
      <c r="E92" s="40"/>
      <c r="F92" s="26" t="str">
        <f>E17</f>
        <v>Statutární město Liberec</v>
      </c>
      <c r="G92" s="40"/>
      <c r="H92" s="40"/>
      <c r="I92" s="156" t="s">
        <v>36</v>
      </c>
      <c r="J92" s="36" t="str">
        <f>E23</f>
        <v>Swarco Traffic CZ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1" t="s">
        <v>34</v>
      </c>
      <c r="D93" s="40"/>
      <c r="E93" s="40"/>
      <c r="F93" s="26" t="str">
        <f>IF(E20="","",E20)</f>
        <v>Vyplň údaj</v>
      </c>
      <c r="G93" s="40"/>
      <c r="H93" s="40"/>
      <c r="I93" s="156" t="s">
        <v>39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4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29.28" customHeight="1">
      <c r="A95" s="38"/>
      <c r="B95" s="39"/>
      <c r="C95" s="200" t="s">
        <v>148</v>
      </c>
      <c r="D95" s="201"/>
      <c r="E95" s="201"/>
      <c r="F95" s="201"/>
      <c r="G95" s="201"/>
      <c r="H95" s="201"/>
      <c r="I95" s="202"/>
      <c r="J95" s="203" t="s">
        <v>149</v>
      </c>
      <c r="K95" s="201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4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22.8" customHeight="1">
      <c r="A97" s="38"/>
      <c r="B97" s="39"/>
      <c r="C97" s="204" t="s">
        <v>150</v>
      </c>
      <c r="D97" s="40"/>
      <c r="E97" s="40"/>
      <c r="F97" s="40"/>
      <c r="G97" s="40"/>
      <c r="H97" s="40"/>
      <c r="I97" s="154"/>
      <c r="J97" s="110">
        <f>J121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6" t="s">
        <v>151</v>
      </c>
    </row>
    <row r="98" hidden="1" s="9" customFormat="1" ht="24.96" customHeight="1">
      <c r="A98" s="9"/>
      <c r="B98" s="205"/>
      <c r="C98" s="206"/>
      <c r="D98" s="207" t="s">
        <v>589</v>
      </c>
      <c r="E98" s="208"/>
      <c r="F98" s="208"/>
      <c r="G98" s="208"/>
      <c r="H98" s="208"/>
      <c r="I98" s="209"/>
      <c r="J98" s="210">
        <f>J122</f>
        <v>0</v>
      </c>
      <c r="K98" s="206"/>
      <c r="L98" s="21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10" customFormat="1" ht="19.92" customHeight="1">
      <c r="A99" s="10"/>
      <c r="B99" s="212"/>
      <c r="C99" s="133"/>
      <c r="D99" s="213" t="s">
        <v>591</v>
      </c>
      <c r="E99" s="214"/>
      <c r="F99" s="214"/>
      <c r="G99" s="214"/>
      <c r="H99" s="214"/>
      <c r="I99" s="215"/>
      <c r="J99" s="216">
        <f>J123</f>
        <v>0</v>
      </c>
      <c r="K99" s="133"/>
      <c r="L99" s="21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154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hidden="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195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hidden="1"/>
    <row r="103" hidden="1"/>
    <row r="104" hidden="1"/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198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2" t="s">
        <v>159</v>
      </c>
      <c r="D106" s="40"/>
      <c r="E106" s="40"/>
      <c r="F106" s="40"/>
      <c r="G106" s="40"/>
      <c r="H106" s="40"/>
      <c r="I106" s="15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15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1" t="s">
        <v>16</v>
      </c>
      <c r="D108" s="40"/>
      <c r="E108" s="40"/>
      <c r="F108" s="40"/>
      <c r="G108" s="40"/>
      <c r="H108" s="40"/>
      <c r="I108" s="15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3.25" customHeight="1">
      <c r="A109" s="38"/>
      <c r="B109" s="39"/>
      <c r="C109" s="40"/>
      <c r="D109" s="40"/>
      <c r="E109" s="199" t="str">
        <f>E7</f>
        <v>Zvýšení bezpečnosti dopravy III. – přechod Blažkova a Lipová – Na Bídě přejezd tramvají</v>
      </c>
      <c r="F109" s="31"/>
      <c r="G109" s="31"/>
      <c r="H109" s="31"/>
      <c r="I109" s="15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0"/>
      <c r="C110" s="31" t="s">
        <v>144</v>
      </c>
      <c r="D110" s="21"/>
      <c r="E110" s="21"/>
      <c r="F110" s="21"/>
      <c r="G110" s="21"/>
      <c r="H110" s="21"/>
      <c r="I110" s="146"/>
      <c r="J110" s="21"/>
      <c r="K110" s="21"/>
      <c r="L110" s="19"/>
    </row>
    <row r="111" s="2" customFormat="1" ht="16.5" customHeight="1">
      <c r="A111" s="38"/>
      <c r="B111" s="39"/>
      <c r="C111" s="40"/>
      <c r="D111" s="40"/>
      <c r="E111" s="199" t="s">
        <v>813</v>
      </c>
      <c r="F111" s="40"/>
      <c r="G111" s="40"/>
      <c r="H111" s="40"/>
      <c r="I111" s="15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1" t="s">
        <v>251</v>
      </c>
      <c r="D112" s="40"/>
      <c r="E112" s="40"/>
      <c r="F112" s="40"/>
      <c r="G112" s="40"/>
      <c r="H112" s="40"/>
      <c r="I112" s="15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75" customHeight="1">
      <c r="A113" s="38"/>
      <c r="B113" s="39"/>
      <c r="C113" s="40"/>
      <c r="D113" s="40"/>
      <c r="E113" s="76" t="str">
        <f>E11</f>
        <v>SO 401.2.3 - Demontáže - SSZ LB.22 Lipová – Na Bídě přejezd tramvají</v>
      </c>
      <c r="F113" s="40"/>
      <c r="G113" s="40"/>
      <c r="H113" s="40"/>
      <c r="I113" s="15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1" t="s">
        <v>22</v>
      </c>
      <c r="D115" s="40"/>
      <c r="E115" s="40"/>
      <c r="F115" s="26" t="str">
        <f>F14</f>
        <v>Liberec</v>
      </c>
      <c r="G115" s="40"/>
      <c r="H115" s="40"/>
      <c r="I115" s="156" t="s">
        <v>24</v>
      </c>
      <c r="J115" s="79" t="str">
        <f>IF(J14="","",J14)</f>
        <v>11. 9. 2020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5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1" t="s">
        <v>30</v>
      </c>
      <c r="D117" s="40"/>
      <c r="E117" s="40"/>
      <c r="F117" s="26" t="str">
        <f>E17</f>
        <v>Statutární město Liberec</v>
      </c>
      <c r="G117" s="40"/>
      <c r="H117" s="40"/>
      <c r="I117" s="156" t="s">
        <v>36</v>
      </c>
      <c r="J117" s="36" t="str">
        <f>E23</f>
        <v>Swarco Traffic CZ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1" t="s">
        <v>34</v>
      </c>
      <c r="D118" s="40"/>
      <c r="E118" s="40"/>
      <c r="F118" s="26" t="str">
        <f>IF(E20="","",E20)</f>
        <v>Vyplň údaj</v>
      </c>
      <c r="G118" s="40"/>
      <c r="H118" s="40"/>
      <c r="I118" s="156" t="s">
        <v>39</v>
      </c>
      <c r="J118" s="36" t="str">
        <f>E26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15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18"/>
      <c r="B120" s="219"/>
      <c r="C120" s="220" t="s">
        <v>160</v>
      </c>
      <c r="D120" s="221" t="s">
        <v>67</v>
      </c>
      <c r="E120" s="221" t="s">
        <v>63</v>
      </c>
      <c r="F120" s="221" t="s">
        <v>64</v>
      </c>
      <c r="G120" s="221" t="s">
        <v>161</v>
      </c>
      <c r="H120" s="221" t="s">
        <v>162</v>
      </c>
      <c r="I120" s="222" t="s">
        <v>163</v>
      </c>
      <c r="J120" s="221" t="s">
        <v>149</v>
      </c>
      <c r="K120" s="223" t="s">
        <v>164</v>
      </c>
      <c r="L120" s="224"/>
      <c r="M120" s="100" t="s">
        <v>1</v>
      </c>
      <c r="N120" s="101" t="s">
        <v>46</v>
      </c>
      <c r="O120" s="101" t="s">
        <v>165</v>
      </c>
      <c r="P120" s="101" t="s">
        <v>166</v>
      </c>
      <c r="Q120" s="101" t="s">
        <v>167</v>
      </c>
      <c r="R120" s="101" t="s">
        <v>168</v>
      </c>
      <c r="S120" s="101" t="s">
        <v>169</v>
      </c>
      <c r="T120" s="102" t="s">
        <v>170</v>
      </c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</row>
    <row r="121" s="2" customFormat="1" ht="22.8" customHeight="1">
      <c r="A121" s="38"/>
      <c r="B121" s="39"/>
      <c r="C121" s="107" t="s">
        <v>171</v>
      </c>
      <c r="D121" s="40"/>
      <c r="E121" s="40"/>
      <c r="F121" s="40"/>
      <c r="G121" s="40"/>
      <c r="H121" s="40"/>
      <c r="I121" s="154"/>
      <c r="J121" s="225">
        <f>BK121</f>
        <v>0</v>
      </c>
      <c r="K121" s="40"/>
      <c r="L121" s="44"/>
      <c r="M121" s="103"/>
      <c r="N121" s="226"/>
      <c r="O121" s="104"/>
      <c r="P121" s="227">
        <f>P122</f>
        <v>0</v>
      </c>
      <c r="Q121" s="104"/>
      <c r="R121" s="227">
        <f>R122</f>
        <v>0</v>
      </c>
      <c r="S121" s="104"/>
      <c r="T121" s="228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6" t="s">
        <v>81</v>
      </c>
      <c r="AU121" s="16" t="s">
        <v>151</v>
      </c>
      <c r="BK121" s="229">
        <f>BK122</f>
        <v>0</v>
      </c>
    </row>
    <row r="122" s="12" customFormat="1" ht="25.92" customHeight="1">
      <c r="A122" s="12"/>
      <c r="B122" s="230"/>
      <c r="C122" s="231"/>
      <c r="D122" s="232" t="s">
        <v>81</v>
      </c>
      <c r="E122" s="233" t="s">
        <v>268</v>
      </c>
      <c r="F122" s="233" t="s">
        <v>592</v>
      </c>
      <c r="G122" s="231"/>
      <c r="H122" s="231"/>
      <c r="I122" s="234"/>
      <c r="J122" s="235">
        <f>BK122</f>
        <v>0</v>
      </c>
      <c r="K122" s="231"/>
      <c r="L122" s="236"/>
      <c r="M122" s="237"/>
      <c r="N122" s="238"/>
      <c r="O122" s="238"/>
      <c r="P122" s="239">
        <f>P123</f>
        <v>0</v>
      </c>
      <c r="Q122" s="238"/>
      <c r="R122" s="239">
        <f>R123</f>
        <v>0</v>
      </c>
      <c r="S122" s="238"/>
      <c r="T122" s="240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41" t="s">
        <v>186</v>
      </c>
      <c r="AT122" s="242" t="s">
        <v>81</v>
      </c>
      <c r="AU122" s="242" t="s">
        <v>82</v>
      </c>
      <c r="AY122" s="241" t="s">
        <v>175</v>
      </c>
      <c r="BK122" s="243">
        <f>BK123</f>
        <v>0</v>
      </c>
    </row>
    <row r="123" s="12" customFormat="1" ht="22.8" customHeight="1">
      <c r="A123" s="12"/>
      <c r="B123" s="230"/>
      <c r="C123" s="231"/>
      <c r="D123" s="232" t="s">
        <v>81</v>
      </c>
      <c r="E123" s="244" t="s">
        <v>650</v>
      </c>
      <c r="F123" s="244" t="s">
        <v>651</v>
      </c>
      <c r="G123" s="231"/>
      <c r="H123" s="231"/>
      <c r="I123" s="234"/>
      <c r="J123" s="245">
        <f>BK123</f>
        <v>0</v>
      </c>
      <c r="K123" s="231"/>
      <c r="L123" s="236"/>
      <c r="M123" s="237"/>
      <c r="N123" s="238"/>
      <c r="O123" s="238"/>
      <c r="P123" s="239">
        <f>SUM(P124:P135)</f>
        <v>0</v>
      </c>
      <c r="Q123" s="238"/>
      <c r="R123" s="239">
        <f>SUM(R124:R135)</f>
        <v>0</v>
      </c>
      <c r="S123" s="238"/>
      <c r="T123" s="240">
        <f>SUM(T124:T135)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41" t="s">
        <v>186</v>
      </c>
      <c r="AT123" s="242" t="s">
        <v>81</v>
      </c>
      <c r="AU123" s="242" t="s">
        <v>90</v>
      </c>
      <c r="AY123" s="241" t="s">
        <v>175</v>
      </c>
      <c r="BK123" s="243">
        <f>SUM(BK124:BK135)</f>
        <v>0</v>
      </c>
    </row>
    <row r="124" s="2" customFormat="1" ht="16.5" customHeight="1">
      <c r="A124" s="38"/>
      <c r="B124" s="39"/>
      <c r="C124" s="246" t="s">
        <v>90</v>
      </c>
      <c r="D124" s="246" t="s">
        <v>178</v>
      </c>
      <c r="E124" s="247" t="s">
        <v>974</v>
      </c>
      <c r="F124" s="248" t="s">
        <v>975</v>
      </c>
      <c r="G124" s="249" t="s">
        <v>606</v>
      </c>
      <c r="H124" s="250">
        <v>20</v>
      </c>
      <c r="I124" s="251"/>
      <c r="J124" s="252">
        <f>ROUND(I124*H124,2)</f>
        <v>0</v>
      </c>
      <c r="K124" s="248" t="s">
        <v>182</v>
      </c>
      <c r="L124" s="44"/>
      <c r="M124" s="253" t="s">
        <v>1</v>
      </c>
      <c r="N124" s="254" t="s">
        <v>47</v>
      </c>
      <c r="O124" s="91"/>
      <c r="P124" s="255">
        <f>O124*H124</f>
        <v>0</v>
      </c>
      <c r="Q124" s="255">
        <v>0</v>
      </c>
      <c r="R124" s="255">
        <f>Q124*H124</f>
        <v>0</v>
      </c>
      <c r="S124" s="255">
        <v>0</v>
      </c>
      <c r="T124" s="25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57" t="s">
        <v>599</v>
      </c>
      <c r="AT124" s="257" t="s">
        <v>178</v>
      </c>
      <c r="AU124" s="257" t="s">
        <v>92</v>
      </c>
      <c r="AY124" s="16" t="s">
        <v>175</v>
      </c>
      <c r="BE124" s="258">
        <f>IF(N124="základní",J124,0)</f>
        <v>0</v>
      </c>
      <c r="BF124" s="258">
        <f>IF(N124="snížená",J124,0)</f>
        <v>0</v>
      </c>
      <c r="BG124" s="258">
        <f>IF(N124="zákl. přenesená",J124,0)</f>
        <v>0</v>
      </c>
      <c r="BH124" s="258">
        <f>IF(N124="sníž. přenesená",J124,0)</f>
        <v>0</v>
      </c>
      <c r="BI124" s="258">
        <f>IF(N124="nulová",J124,0)</f>
        <v>0</v>
      </c>
      <c r="BJ124" s="16" t="s">
        <v>90</v>
      </c>
      <c r="BK124" s="258">
        <f>ROUND(I124*H124,2)</f>
        <v>0</v>
      </c>
      <c r="BL124" s="16" t="s">
        <v>599</v>
      </c>
      <c r="BM124" s="257" t="s">
        <v>92</v>
      </c>
    </row>
    <row r="125" s="2" customFormat="1" ht="16.5" customHeight="1">
      <c r="A125" s="38"/>
      <c r="B125" s="39"/>
      <c r="C125" s="246" t="s">
        <v>92</v>
      </c>
      <c r="D125" s="246" t="s">
        <v>178</v>
      </c>
      <c r="E125" s="247" t="s">
        <v>976</v>
      </c>
      <c r="F125" s="248" t="s">
        <v>977</v>
      </c>
      <c r="G125" s="249" t="s">
        <v>606</v>
      </c>
      <c r="H125" s="250">
        <v>1</v>
      </c>
      <c r="I125" s="251"/>
      <c r="J125" s="252">
        <f>ROUND(I125*H125,2)</f>
        <v>0</v>
      </c>
      <c r="K125" s="248" t="s">
        <v>182</v>
      </c>
      <c r="L125" s="44"/>
      <c r="M125" s="253" t="s">
        <v>1</v>
      </c>
      <c r="N125" s="254" t="s">
        <v>47</v>
      </c>
      <c r="O125" s="91"/>
      <c r="P125" s="255">
        <f>O125*H125</f>
        <v>0</v>
      </c>
      <c r="Q125" s="255">
        <v>0</v>
      </c>
      <c r="R125" s="255">
        <f>Q125*H125</f>
        <v>0</v>
      </c>
      <c r="S125" s="255">
        <v>0</v>
      </c>
      <c r="T125" s="25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7" t="s">
        <v>599</v>
      </c>
      <c r="AT125" s="257" t="s">
        <v>178</v>
      </c>
      <c r="AU125" s="257" t="s">
        <v>92</v>
      </c>
      <c r="AY125" s="16" t="s">
        <v>175</v>
      </c>
      <c r="BE125" s="258">
        <f>IF(N125="základní",J125,0)</f>
        <v>0</v>
      </c>
      <c r="BF125" s="258">
        <f>IF(N125="snížená",J125,0)</f>
        <v>0</v>
      </c>
      <c r="BG125" s="258">
        <f>IF(N125="zákl. přenesená",J125,0)</f>
        <v>0</v>
      </c>
      <c r="BH125" s="258">
        <f>IF(N125="sníž. přenesená",J125,0)</f>
        <v>0</v>
      </c>
      <c r="BI125" s="258">
        <f>IF(N125="nulová",J125,0)</f>
        <v>0</v>
      </c>
      <c r="BJ125" s="16" t="s">
        <v>90</v>
      </c>
      <c r="BK125" s="258">
        <f>ROUND(I125*H125,2)</f>
        <v>0</v>
      </c>
      <c r="BL125" s="16" t="s">
        <v>599</v>
      </c>
      <c r="BM125" s="257" t="s">
        <v>183</v>
      </c>
    </row>
    <row r="126" s="2" customFormat="1" ht="16.5" customHeight="1">
      <c r="A126" s="38"/>
      <c r="B126" s="39"/>
      <c r="C126" s="246" t="s">
        <v>186</v>
      </c>
      <c r="D126" s="246" t="s">
        <v>178</v>
      </c>
      <c r="E126" s="247" t="s">
        <v>978</v>
      </c>
      <c r="F126" s="248" t="s">
        <v>979</v>
      </c>
      <c r="G126" s="249" t="s">
        <v>606</v>
      </c>
      <c r="H126" s="250">
        <v>1</v>
      </c>
      <c r="I126" s="251"/>
      <c r="J126" s="252">
        <f>ROUND(I126*H126,2)</f>
        <v>0</v>
      </c>
      <c r="K126" s="248" t="s">
        <v>182</v>
      </c>
      <c r="L126" s="44"/>
      <c r="M126" s="253" t="s">
        <v>1</v>
      </c>
      <c r="N126" s="254" t="s">
        <v>47</v>
      </c>
      <c r="O126" s="91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57" t="s">
        <v>599</v>
      </c>
      <c r="AT126" s="257" t="s">
        <v>178</v>
      </c>
      <c r="AU126" s="257" t="s">
        <v>92</v>
      </c>
      <c r="AY126" s="16" t="s">
        <v>175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6" t="s">
        <v>90</v>
      </c>
      <c r="BK126" s="258">
        <f>ROUND(I126*H126,2)</f>
        <v>0</v>
      </c>
      <c r="BL126" s="16" t="s">
        <v>599</v>
      </c>
      <c r="BM126" s="257" t="s">
        <v>189</v>
      </c>
    </row>
    <row r="127" s="2" customFormat="1" ht="16.5" customHeight="1">
      <c r="A127" s="38"/>
      <c r="B127" s="39"/>
      <c r="C127" s="246" t="s">
        <v>183</v>
      </c>
      <c r="D127" s="246" t="s">
        <v>178</v>
      </c>
      <c r="E127" s="247" t="s">
        <v>980</v>
      </c>
      <c r="F127" s="248" t="s">
        <v>981</v>
      </c>
      <c r="G127" s="249" t="s">
        <v>606</v>
      </c>
      <c r="H127" s="250">
        <v>1</v>
      </c>
      <c r="I127" s="251"/>
      <c r="J127" s="252">
        <f>ROUND(I127*H127,2)</f>
        <v>0</v>
      </c>
      <c r="K127" s="248" t="s">
        <v>182</v>
      </c>
      <c r="L127" s="44"/>
      <c r="M127" s="253" t="s">
        <v>1</v>
      </c>
      <c r="N127" s="254" t="s">
        <v>47</v>
      </c>
      <c r="O127" s="91"/>
      <c r="P127" s="255">
        <f>O127*H127</f>
        <v>0</v>
      </c>
      <c r="Q127" s="255">
        <v>0</v>
      </c>
      <c r="R127" s="255">
        <f>Q127*H127</f>
        <v>0</v>
      </c>
      <c r="S127" s="255">
        <v>0</v>
      </c>
      <c r="T127" s="25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57" t="s">
        <v>599</v>
      </c>
      <c r="AT127" s="257" t="s">
        <v>178</v>
      </c>
      <c r="AU127" s="257" t="s">
        <v>92</v>
      </c>
      <c r="AY127" s="16" t="s">
        <v>175</v>
      </c>
      <c r="BE127" s="258">
        <f>IF(N127="základní",J127,0)</f>
        <v>0</v>
      </c>
      <c r="BF127" s="258">
        <f>IF(N127="snížená",J127,0)</f>
        <v>0</v>
      </c>
      <c r="BG127" s="258">
        <f>IF(N127="zákl. přenesená",J127,0)</f>
        <v>0</v>
      </c>
      <c r="BH127" s="258">
        <f>IF(N127="sníž. přenesená",J127,0)</f>
        <v>0</v>
      </c>
      <c r="BI127" s="258">
        <f>IF(N127="nulová",J127,0)</f>
        <v>0</v>
      </c>
      <c r="BJ127" s="16" t="s">
        <v>90</v>
      </c>
      <c r="BK127" s="258">
        <f>ROUND(I127*H127,2)</f>
        <v>0</v>
      </c>
      <c r="BL127" s="16" t="s">
        <v>599</v>
      </c>
      <c r="BM127" s="257" t="s">
        <v>192</v>
      </c>
    </row>
    <row r="128" s="2" customFormat="1" ht="16.5" customHeight="1">
      <c r="A128" s="38"/>
      <c r="B128" s="39"/>
      <c r="C128" s="246" t="s">
        <v>174</v>
      </c>
      <c r="D128" s="246" t="s">
        <v>178</v>
      </c>
      <c r="E128" s="247" t="s">
        <v>982</v>
      </c>
      <c r="F128" s="248" t="s">
        <v>983</v>
      </c>
      <c r="G128" s="249" t="s">
        <v>606</v>
      </c>
      <c r="H128" s="250">
        <v>4</v>
      </c>
      <c r="I128" s="251"/>
      <c r="J128" s="252">
        <f>ROUND(I128*H128,2)</f>
        <v>0</v>
      </c>
      <c r="K128" s="248" t="s">
        <v>182</v>
      </c>
      <c r="L128" s="44"/>
      <c r="M128" s="253" t="s">
        <v>1</v>
      </c>
      <c r="N128" s="254" t="s">
        <v>47</v>
      </c>
      <c r="O128" s="91"/>
      <c r="P128" s="255">
        <f>O128*H128</f>
        <v>0</v>
      </c>
      <c r="Q128" s="255">
        <v>0</v>
      </c>
      <c r="R128" s="255">
        <f>Q128*H128</f>
        <v>0</v>
      </c>
      <c r="S128" s="255">
        <v>0</v>
      </c>
      <c r="T128" s="25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7" t="s">
        <v>599</v>
      </c>
      <c r="AT128" s="257" t="s">
        <v>178</v>
      </c>
      <c r="AU128" s="257" t="s">
        <v>92</v>
      </c>
      <c r="AY128" s="16" t="s">
        <v>175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6" t="s">
        <v>90</v>
      </c>
      <c r="BK128" s="258">
        <f>ROUND(I128*H128,2)</f>
        <v>0</v>
      </c>
      <c r="BL128" s="16" t="s">
        <v>599</v>
      </c>
      <c r="BM128" s="257" t="s">
        <v>199</v>
      </c>
    </row>
    <row r="129" s="2" customFormat="1" ht="16.5" customHeight="1">
      <c r="A129" s="38"/>
      <c r="B129" s="39"/>
      <c r="C129" s="246" t="s">
        <v>189</v>
      </c>
      <c r="D129" s="246" t="s">
        <v>178</v>
      </c>
      <c r="E129" s="247" t="s">
        <v>984</v>
      </c>
      <c r="F129" s="248" t="s">
        <v>985</v>
      </c>
      <c r="G129" s="249" t="s">
        <v>606</v>
      </c>
      <c r="H129" s="250">
        <v>4</v>
      </c>
      <c r="I129" s="251"/>
      <c r="J129" s="252">
        <f>ROUND(I129*H129,2)</f>
        <v>0</v>
      </c>
      <c r="K129" s="248" t="s">
        <v>182</v>
      </c>
      <c r="L129" s="44"/>
      <c r="M129" s="253" t="s">
        <v>1</v>
      </c>
      <c r="N129" s="254" t="s">
        <v>47</v>
      </c>
      <c r="O129" s="91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7" t="s">
        <v>599</v>
      </c>
      <c r="AT129" s="257" t="s">
        <v>178</v>
      </c>
      <c r="AU129" s="257" t="s">
        <v>92</v>
      </c>
      <c r="AY129" s="16" t="s">
        <v>175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6" t="s">
        <v>90</v>
      </c>
      <c r="BK129" s="258">
        <f>ROUND(I129*H129,2)</f>
        <v>0</v>
      </c>
      <c r="BL129" s="16" t="s">
        <v>599</v>
      </c>
      <c r="BM129" s="257" t="s">
        <v>204</v>
      </c>
    </row>
    <row r="130" s="2" customFormat="1" ht="16.5" customHeight="1">
      <c r="A130" s="38"/>
      <c r="B130" s="39"/>
      <c r="C130" s="246" t="s">
        <v>202</v>
      </c>
      <c r="D130" s="246" t="s">
        <v>178</v>
      </c>
      <c r="E130" s="247" t="s">
        <v>986</v>
      </c>
      <c r="F130" s="248" t="s">
        <v>987</v>
      </c>
      <c r="G130" s="249" t="s">
        <v>606</v>
      </c>
      <c r="H130" s="250">
        <v>1</v>
      </c>
      <c r="I130" s="251"/>
      <c r="J130" s="252">
        <f>ROUND(I130*H130,2)</f>
        <v>0</v>
      </c>
      <c r="K130" s="248" t="s">
        <v>182</v>
      </c>
      <c r="L130" s="44"/>
      <c r="M130" s="253" t="s">
        <v>1</v>
      </c>
      <c r="N130" s="254" t="s">
        <v>47</v>
      </c>
      <c r="O130" s="91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7" t="s">
        <v>599</v>
      </c>
      <c r="AT130" s="257" t="s">
        <v>178</v>
      </c>
      <c r="AU130" s="257" t="s">
        <v>92</v>
      </c>
      <c r="AY130" s="16" t="s">
        <v>175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6" t="s">
        <v>90</v>
      </c>
      <c r="BK130" s="258">
        <f>ROUND(I130*H130,2)</f>
        <v>0</v>
      </c>
      <c r="BL130" s="16" t="s">
        <v>599</v>
      </c>
      <c r="BM130" s="257" t="s">
        <v>209</v>
      </c>
    </row>
    <row r="131" s="2" customFormat="1" ht="16.5" customHeight="1">
      <c r="A131" s="38"/>
      <c r="B131" s="39"/>
      <c r="C131" s="246" t="s">
        <v>192</v>
      </c>
      <c r="D131" s="246" t="s">
        <v>178</v>
      </c>
      <c r="E131" s="247" t="s">
        <v>988</v>
      </c>
      <c r="F131" s="248" t="s">
        <v>989</v>
      </c>
      <c r="G131" s="249" t="s">
        <v>606</v>
      </c>
      <c r="H131" s="250">
        <v>4</v>
      </c>
      <c r="I131" s="251"/>
      <c r="J131" s="252">
        <f>ROUND(I131*H131,2)</f>
        <v>0</v>
      </c>
      <c r="K131" s="248" t="s">
        <v>182</v>
      </c>
      <c r="L131" s="44"/>
      <c r="M131" s="253" t="s">
        <v>1</v>
      </c>
      <c r="N131" s="254" t="s">
        <v>47</v>
      </c>
      <c r="O131" s="91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7" t="s">
        <v>599</v>
      </c>
      <c r="AT131" s="257" t="s">
        <v>178</v>
      </c>
      <c r="AU131" s="257" t="s">
        <v>92</v>
      </c>
      <c r="AY131" s="16" t="s">
        <v>175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6" t="s">
        <v>90</v>
      </c>
      <c r="BK131" s="258">
        <f>ROUND(I131*H131,2)</f>
        <v>0</v>
      </c>
      <c r="BL131" s="16" t="s">
        <v>599</v>
      </c>
      <c r="BM131" s="257" t="s">
        <v>213</v>
      </c>
    </row>
    <row r="132" s="2" customFormat="1" ht="16.5" customHeight="1">
      <c r="A132" s="38"/>
      <c r="B132" s="39"/>
      <c r="C132" s="246" t="s">
        <v>210</v>
      </c>
      <c r="D132" s="246" t="s">
        <v>178</v>
      </c>
      <c r="E132" s="247" t="s">
        <v>990</v>
      </c>
      <c r="F132" s="248" t="s">
        <v>991</v>
      </c>
      <c r="G132" s="249" t="s">
        <v>606</v>
      </c>
      <c r="H132" s="250">
        <v>4</v>
      </c>
      <c r="I132" s="251"/>
      <c r="J132" s="252">
        <f>ROUND(I132*H132,2)</f>
        <v>0</v>
      </c>
      <c r="K132" s="248" t="s">
        <v>182</v>
      </c>
      <c r="L132" s="44"/>
      <c r="M132" s="253" t="s">
        <v>1</v>
      </c>
      <c r="N132" s="254" t="s">
        <v>47</v>
      </c>
      <c r="O132" s="91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7" t="s">
        <v>599</v>
      </c>
      <c r="AT132" s="257" t="s">
        <v>178</v>
      </c>
      <c r="AU132" s="257" t="s">
        <v>92</v>
      </c>
      <c r="AY132" s="16" t="s">
        <v>175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90</v>
      </c>
      <c r="BK132" s="258">
        <f>ROUND(I132*H132,2)</f>
        <v>0</v>
      </c>
      <c r="BL132" s="16" t="s">
        <v>599</v>
      </c>
      <c r="BM132" s="257" t="s">
        <v>216</v>
      </c>
    </row>
    <row r="133" s="2" customFormat="1" ht="16.5" customHeight="1">
      <c r="A133" s="38"/>
      <c r="B133" s="39"/>
      <c r="C133" s="246" t="s">
        <v>199</v>
      </c>
      <c r="D133" s="246" t="s">
        <v>178</v>
      </c>
      <c r="E133" s="247" t="s">
        <v>992</v>
      </c>
      <c r="F133" s="248" t="s">
        <v>993</v>
      </c>
      <c r="G133" s="249" t="s">
        <v>606</v>
      </c>
      <c r="H133" s="250">
        <v>4</v>
      </c>
      <c r="I133" s="251"/>
      <c r="J133" s="252">
        <f>ROUND(I133*H133,2)</f>
        <v>0</v>
      </c>
      <c r="K133" s="248" t="s">
        <v>182</v>
      </c>
      <c r="L133" s="44"/>
      <c r="M133" s="253" t="s">
        <v>1</v>
      </c>
      <c r="N133" s="254" t="s">
        <v>47</v>
      </c>
      <c r="O133" s="91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7" t="s">
        <v>599</v>
      </c>
      <c r="AT133" s="257" t="s">
        <v>178</v>
      </c>
      <c r="AU133" s="257" t="s">
        <v>92</v>
      </c>
      <c r="AY133" s="16" t="s">
        <v>175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6" t="s">
        <v>90</v>
      </c>
      <c r="BK133" s="258">
        <f>ROUND(I133*H133,2)</f>
        <v>0</v>
      </c>
      <c r="BL133" s="16" t="s">
        <v>599</v>
      </c>
      <c r="BM133" s="257" t="s">
        <v>222</v>
      </c>
    </row>
    <row r="134" s="2" customFormat="1" ht="16.5" customHeight="1">
      <c r="A134" s="38"/>
      <c r="B134" s="39"/>
      <c r="C134" s="246" t="s">
        <v>219</v>
      </c>
      <c r="D134" s="246" t="s">
        <v>178</v>
      </c>
      <c r="E134" s="247" t="s">
        <v>994</v>
      </c>
      <c r="F134" s="248" t="s">
        <v>995</v>
      </c>
      <c r="G134" s="249" t="s">
        <v>606</v>
      </c>
      <c r="H134" s="250">
        <v>4</v>
      </c>
      <c r="I134" s="251"/>
      <c r="J134" s="252">
        <f>ROUND(I134*H134,2)</f>
        <v>0</v>
      </c>
      <c r="K134" s="248" t="s">
        <v>182</v>
      </c>
      <c r="L134" s="44"/>
      <c r="M134" s="253" t="s">
        <v>1</v>
      </c>
      <c r="N134" s="254" t="s">
        <v>47</v>
      </c>
      <c r="O134" s="91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7" t="s">
        <v>599</v>
      </c>
      <c r="AT134" s="257" t="s">
        <v>178</v>
      </c>
      <c r="AU134" s="257" t="s">
        <v>92</v>
      </c>
      <c r="AY134" s="16" t="s">
        <v>175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90</v>
      </c>
      <c r="BK134" s="258">
        <f>ROUND(I134*H134,2)</f>
        <v>0</v>
      </c>
      <c r="BL134" s="16" t="s">
        <v>599</v>
      </c>
      <c r="BM134" s="257" t="s">
        <v>225</v>
      </c>
    </row>
    <row r="135" s="2" customFormat="1" ht="16.5" customHeight="1">
      <c r="A135" s="38"/>
      <c r="B135" s="39"/>
      <c r="C135" s="246" t="s">
        <v>204</v>
      </c>
      <c r="D135" s="246" t="s">
        <v>178</v>
      </c>
      <c r="E135" s="247" t="s">
        <v>996</v>
      </c>
      <c r="F135" s="248" t="s">
        <v>997</v>
      </c>
      <c r="G135" s="249" t="s">
        <v>606</v>
      </c>
      <c r="H135" s="250">
        <v>4</v>
      </c>
      <c r="I135" s="251"/>
      <c r="J135" s="252">
        <f>ROUND(I135*H135,2)</f>
        <v>0</v>
      </c>
      <c r="K135" s="248" t="s">
        <v>182</v>
      </c>
      <c r="L135" s="44"/>
      <c r="M135" s="267" t="s">
        <v>1</v>
      </c>
      <c r="N135" s="268" t="s">
        <v>47</v>
      </c>
      <c r="O135" s="265"/>
      <c r="P135" s="269">
        <f>O135*H135</f>
        <v>0</v>
      </c>
      <c r="Q135" s="269">
        <v>0</v>
      </c>
      <c r="R135" s="269">
        <f>Q135*H135</f>
        <v>0</v>
      </c>
      <c r="S135" s="269">
        <v>0</v>
      </c>
      <c r="T135" s="27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7" t="s">
        <v>599</v>
      </c>
      <c r="AT135" s="257" t="s">
        <v>178</v>
      </c>
      <c r="AU135" s="257" t="s">
        <v>92</v>
      </c>
      <c r="AY135" s="16" t="s">
        <v>175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90</v>
      </c>
      <c r="BK135" s="258">
        <f>ROUND(I135*H135,2)</f>
        <v>0</v>
      </c>
      <c r="BL135" s="16" t="s">
        <v>599</v>
      </c>
      <c r="BM135" s="257" t="s">
        <v>230</v>
      </c>
    </row>
    <row r="136" s="2" customFormat="1" ht="6.96" customHeight="1">
      <c r="A136" s="38"/>
      <c r="B136" s="66"/>
      <c r="C136" s="67"/>
      <c r="D136" s="67"/>
      <c r="E136" s="67"/>
      <c r="F136" s="67"/>
      <c r="G136" s="67"/>
      <c r="H136" s="67"/>
      <c r="I136" s="195"/>
      <c r="J136" s="67"/>
      <c r="K136" s="67"/>
      <c r="L136" s="44"/>
      <c r="M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</sheetData>
  <sheetProtection sheet="1" autoFilter="0" formatColumns="0" formatRows="0" objects="1" scenarios="1" spinCount="100000" saltValue="R2RP9ZJS2BdWqOvXfq1qwm8q9X3iNrbgzLQXpBgzSywvLgZsOEYlQH/Ptoshdswt1o5gXRnXloFtfo+RFFpfaA==" hashValue="470sutwvOpodF0V/gXnBACsAe3hMOo8znuE9Vleji66RI2PFQQGHgj2s99toWfZXvm2i9w8he5LbXCxtXfj6eQ==" algorithmName="SHA-512" password="C43E"/>
  <autoFilter ref="C120:K135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142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92</v>
      </c>
    </row>
    <row r="4" s="1" customFormat="1" ht="24.96" customHeight="1">
      <c r="B4" s="19"/>
      <c r="D4" s="150" t="s">
        <v>143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23.25" customHeight="1">
      <c r="B7" s="19"/>
      <c r="E7" s="153" t="str">
        <f>'Rekapitulace stavby'!K6</f>
        <v>Zvýšení bezpečnosti dopravy III. – přechod Blažkova a Lipová – Na Bídě přejezd tramvají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144</v>
      </c>
      <c r="I8" s="146"/>
      <c r="L8" s="19"/>
    </row>
    <row r="9" s="2" customFormat="1" ht="16.5" customHeight="1">
      <c r="A9" s="38"/>
      <c r="B9" s="44"/>
      <c r="C9" s="38"/>
      <c r="D9" s="38"/>
      <c r="E9" s="153" t="s">
        <v>813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251</v>
      </c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24.75" customHeight="1">
      <c r="A11" s="38"/>
      <c r="B11" s="44"/>
      <c r="C11" s="38"/>
      <c r="D11" s="38"/>
      <c r="E11" s="155" t="s">
        <v>998</v>
      </c>
      <c r="F11" s="38"/>
      <c r="G11" s="38"/>
      <c r="H11" s="38"/>
      <c r="I11" s="154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4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19</v>
      </c>
      <c r="G13" s="38"/>
      <c r="H13" s="38"/>
      <c r="I13" s="156" t="s">
        <v>20</v>
      </c>
      <c r="J13" s="141" t="s">
        <v>21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22</v>
      </c>
      <c r="E14" s="38"/>
      <c r="F14" s="141" t="s">
        <v>23</v>
      </c>
      <c r="G14" s="38"/>
      <c r="H14" s="38"/>
      <c r="I14" s="156" t="s">
        <v>24</v>
      </c>
      <c r="J14" s="157" t="str">
        <f>'Rekapitulace stavby'!AN8</f>
        <v>11. 9. 2020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158" t="s">
        <v>26</v>
      </c>
      <c r="E15" s="38"/>
      <c r="F15" s="159" t="s">
        <v>27</v>
      </c>
      <c r="G15" s="38"/>
      <c r="H15" s="38"/>
      <c r="I15" s="160" t="s">
        <v>28</v>
      </c>
      <c r="J15" s="159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30</v>
      </c>
      <c r="E16" s="38"/>
      <c r="F16" s="38"/>
      <c r="G16" s="38"/>
      <c r="H16" s="38"/>
      <c r="I16" s="156" t="s">
        <v>31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32</v>
      </c>
      <c r="F17" s="38"/>
      <c r="G17" s="38"/>
      <c r="H17" s="38"/>
      <c r="I17" s="156" t="s">
        <v>33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4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34</v>
      </c>
      <c r="E19" s="38"/>
      <c r="F19" s="38"/>
      <c r="G19" s="38"/>
      <c r="H19" s="38"/>
      <c r="I19" s="156" t="s">
        <v>31</v>
      </c>
      <c r="J19" s="32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2" t="str">
        <f>'Rekapitulace stavby'!E14</f>
        <v>Vyplň údaj</v>
      </c>
      <c r="F20" s="141"/>
      <c r="G20" s="141"/>
      <c r="H20" s="141"/>
      <c r="I20" s="156" t="s">
        <v>33</v>
      </c>
      <c r="J20" s="32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4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36</v>
      </c>
      <c r="E22" s="38"/>
      <c r="F22" s="38"/>
      <c r="G22" s="38"/>
      <c r="H22" s="38"/>
      <c r="I22" s="156" t="s">
        <v>31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37</v>
      </c>
      <c r="F23" s="38"/>
      <c r="G23" s="38"/>
      <c r="H23" s="38"/>
      <c r="I23" s="156" t="s">
        <v>33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4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39</v>
      </c>
      <c r="E25" s="38"/>
      <c r="F25" s="38"/>
      <c r="G25" s="38"/>
      <c r="H25" s="38"/>
      <c r="I25" s="156" t="s">
        <v>31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6" t="s">
        <v>33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4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41</v>
      </c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61"/>
      <c r="B29" s="162"/>
      <c r="C29" s="161"/>
      <c r="D29" s="161"/>
      <c r="E29" s="163" t="s">
        <v>1</v>
      </c>
      <c r="F29" s="163"/>
      <c r="G29" s="163"/>
      <c r="H29" s="163"/>
      <c r="I29" s="164"/>
      <c r="J29" s="161"/>
      <c r="K29" s="161"/>
      <c r="L29" s="165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4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6"/>
      <c r="E31" s="166"/>
      <c r="F31" s="166"/>
      <c r="G31" s="166"/>
      <c r="H31" s="166"/>
      <c r="I31" s="167"/>
      <c r="J31" s="166"/>
      <c r="K31" s="166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8" t="s">
        <v>42</v>
      </c>
      <c r="E32" s="38"/>
      <c r="F32" s="38"/>
      <c r="G32" s="38"/>
      <c r="H32" s="38"/>
      <c r="I32" s="154"/>
      <c r="J32" s="169">
        <f>ROUND(J130,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6"/>
      <c r="E33" s="166"/>
      <c r="F33" s="166"/>
      <c r="G33" s="166"/>
      <c r="H33" s="166"/>
      <c r="I33" s="167"/>
      <c r="J33" s="166"/>
      <c r="K33" s="166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70" t="s">
        <v>44</v>
      </c>
      <c r="G34" s="38"/>
      <c r="H34" s="38"/>
      <c r="I34" s="171" t="s">
        <v>43</v>
      </c>
      <c r="J34" s="170" t="s">
        <v>45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2" t="s">
        <v>46</v>
      </c>
      <c r="E35" s="152" t="s">
        <v>47</v>
      </c>
      <c r="F35" s="173">
        <f>ROUND((SUM(BE130:BE169)),  2)</f>
        <v>0</v>
      </c>
      <c r="G35" s="38"/>
      <c r="H35" s="38"/>
      <c r="I35" s="174">
        <v>0.20999999999999999</v>
      </c>
      <c r="J35" s="173">
        <f>ROUND(((SUM(BE130:BE169))*I35),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48</v>
      </c>
      <c r="F36" s="173">
        <f>ROUND((SUM(BF130:BF169)),  2)</f>
        <v>0</v>
      </c>
      <c r="G36" s="38"/>
      <c r="H36" s="38"/>
      <c r="I36" s="174">
        <v>0.14999999999999999</v>
      </c>
      <c r="J36" s="173">
        <f>ROUND(((SUM(BF130:BF169))*I36),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49</v>
      </c>
      <c r="F37" s="173">
        <f>ROUND((SUM(BG130:BG169)),  2)</f>
        <v>0</v>
      </c>
      <c r="G37" s="38"/>
      <c r="H37" s="38"/>
      <c r="I37" s="174">
        <v>0.20999999999999999</v>
      </c>
      <c r="J37" s="17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50</v>
      </c>
      <c r="F38" s="173">
        <f>ROUND((SUM(BH130:BH169)),  2)</f>
        <v>0</v>
      </c>
      <c r="G38" s="38"/>
      <c r="H38" s="38"/>
      <c r="I38" s="174">
        <v>0.14999999999999999</v>
      </c>
      <c r="J38" s="17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51</v>
      </c>
      <c r="F39" s="173">
        <f>ROUND((SUM(BI130:BI169)),  2)</f>
        <v>0</v>
      </c>
      <c r="G39" s="38"/>
      <c r="H39" s="38"/>
      <c r="I39" s="174">
        <v>0</v>
      </c>
      <c r="J39" s="17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5"/>
      <c r="D41" s="176" t="s">
        <v>52</v>
      </c>
      <c r="E41" s="177"/>
      <c r="F41" s="177"/>
      <c r="G41" s="178" t="s">
        <v>53</v>
      </c>
      <c r="H41" s="179" t="s">
        <v>54</v>
      </c>
      <c r="I41" s="180"/>
      <c r="J41" s="181">
        <f>SUM(J32:J39)</f>
        <v>0</v>
      </c>
      <c r="K41" s="18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4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2" customFormat="1" ht="14.4" customHeight="1">
      <c r="B49" s="63"/>
      <c r="D49" s="183" t="s">
        <v>55</v>
      </c>
      <c r="E49" s="184"/>
      <c r="F49" s="184"/>
      <c r="G49" s="183" t="s">
        <v>56</v>
      </c>
      <c r="H49" s="184"/>
      <c r="I49" s="185"/>
      <c r="J49" s="184"/>
      <c r="K49" s="184"/>
      <c r="L49" s="6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2" customFormat="1">
      <c r="A60" s="38"/>
      <c r="B60" s="44"/>
      <c r="C60" s="38"/>
      <c r="D60" s="186" t="s">
        <v>57</v>
      </c>
      <c r="E60" s="187"/>
      <c r="F60" s="188" t="s">
        <v>58</v>
      </c>
      <c r="G60" s="186" t="s">
        <v>57</v>
      </c>
      <c r="H60" s="187"/>
      <c r="I60" s="189"/>
      <c r="J60" s="190" t="s">
        <v>58</v>
      </c>
      <c r="K60" s="187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19"/>
      <c r="L61" s="19"/>
    </row>
    <row r="62">
      <c r="B62" s="19"/>
      <c r="L62" s="19"/>
    </row>
    <row r="63">
      <c r="B63" s="19"/>
      <c r="L63" s="19"/>
    </row>
    <row r="64" s="2" customFormat="1">
      <c r="A64" s="38"/>
      <c r="B64" s="44"/>
      <c r="C64" s="38"/>
      <c r="D64" s="183" t="s">
        <v>59</v>
      </c>
      <c r="E64" s="191"/>
      <c r="F64" s="191"/>
      <c r="G64" s="183" t="s">
        <v>60</v>
      </c>
      <c r="H64" s="191"/>
      <c r="I64" s="192"/>
      <c r="J64" s="191"/>
      <c r="K64" s="191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2" customFormat="1">
      <c r="A75" s="38"/>
      <c r="B75" s="44"/>
      <c r="C75" s="38"/>
      <c r="D75" s="186" t="s">
        <v>57</v>
      </c>
      <c r="E75" s="187"/>
      <c r="F75" s="188" t="s">
        <v>58</v>
      </c>
      <c r="G75" s="186" t="s">
        <v>57</v>
      </c>
      <c r="H75" s="187"/>
      <c r="I75" s="189"/>
      <c r="J75" s="190" t="s">
        <v>58</v>
      </c>
      <c r="K75" s="187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3"/>
      <c r="C76" s="194"/>
      <c r="D76" s="194"/>
      <c r="E76" s="194"/>
      <c r="F76" s="194"/>
      <c r="G76" s="194"/>
      <c r="H76" s="194"/>
      <c r="I76" s="195"/>
      <c r="J76" s="194"/>
      <c r="K76" s="19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hidden="1" s="2" customFormat="1" ht="6.96" customHeight="1">
      <c r="A80" s="38"/>
      <c r="B80" s="196"/>
      <c r="C80" s="197"/>
      <c r="D80" s="197"/>
      <c r="E80" s="197"/>
      <c r="F80" s="197"/>
      <c r="G80" s="197"/>
      <c r="H80" s="197"/>
      <c r="I80" s="198"/>
      <c r="J80" s="197"/>
      <c r="K80" s="197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hidden="1" s="2" customFormat="1" ht="24.96" customHeight="1">
      <c r="A81" s="38"/>
      <c r="B81" s="39"/>
      <c r="C81" s="22" t="s">
        <v>147</v>
      </c>
      <c r="D81" s="40"/>
      <c r="E81" s="40"/>
      <c r="F81" s="40"/>
      <c r="G81" s="40"/>
      <c r="H81" s="40"/>
      <c r="I81" s="154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12" customHeight="1">
      <c r="A83" s="38"/>
      <c r="B83" s="39"/>
      <c r="C83" s="31" t="s">
        <v>16</v>
      </c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23.25" customHeight="1">
      <c r="A84" s="38"/>
      <c r="B84" s="39"/>
      <c r="C84" s="40"/>
      <c r="D84" s="40"/>
      <c r="E84" s="199" t="str">
        <f>E7</f>
        <v>Zvýšení bezpečnosti dopravy III. – přechod Blažkova a Lipová – Na Bídě přejezd tramvají</v>
      </c>
      <c r="F84" s="31"/>
      <c r="G84" s="31"/>
      <c r="H84" s="31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1" customFormat="1" ht="12" customHeight="1">
      <c r="B85" s="20"/>
      <c r="C85" s="31" t="s">
        <v>144</v>
      </c>
      <c r="D85" s="21"/>
      <c r="E85" s="21"/>
      <c r="F85" s="21"/>
      <c r="G85" s="21"/>
      <c r="H85" s="21"/>
      <c r="I85" s="146"/>
      <c r="J85" s="21"/>
      <c r="K85" s="21"/>
      <c r="L85" s="19"/>
    </row>
    <row r="86" hidden="1" s="2" customFormat="1" ht="16.5" customHeight="1">
      <c r="A86" s="38"/>
      <c r="B86" s="39"/>
      <c r="C86" s="40"/>
      <c r="D86" s="40"/>
      <c r="E86" s="199" t="s">
        <v>813</v>
      </c>
      <c r="F86" s="40"/>
      <c r="G86" s="40"/>
      <c r="H86" s="40"/>
      <c r="I86" s="15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1" t="s">
        <v>251</v>
      </c>
      <c r="D87" s="40"/>
      <c r="E87" s="40"/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24.75" customHeight="1">
      <c r="A88" s="38"/>
      <c r="B88" s="39"/>
      <c r="C88" s="40"/>
      <c r="D88" s="40"/>
      <c r="E88" s="76" t="str">
        <f>E11</f>
        <v>SO 401.2.4 - Stavebně montážní práce - SSZ LB.22 Lipová – Na Bídě přejezd tramvají</v>
      </c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4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12" customHeight="1">
      <c r="A90" s="38"/>
      <c r="B90" s="39"/>
      <c r="C90" s="31" t="s">
        <v>22</v>
      </c>
      <c r="D90" s="40"/>
      <c r="E90" s="40"/>
      <c r="F90" s="26" t="str">
        <f>F14</f>
        <v>Liberec</v>
      </c>
      <c r="G90" s="40"/>
      <c r="H90" s="40"/>
      <c r="I90" s="156" t="s">
        <v>24</v>
      </c>
      <c r="J90" s="79" t="str">
        <f>IF(J14="","",J14)</f>
        <v>11. 9. 2020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4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5.65" customHeight="1">
      <c r="A92" s="38"/>
      <c r="B92" s="39"/>
      <c r="C92" s="31" t="s">
        <v>30</v>
      </c>
      <c r="D92" s="40"/>
      <c r="E92" s="40"/>
      <c r="F92" s="26" t="str">
        <f>E17</f>
        <v>Statutární město Liberec</v>
      </c>
      <c r="G92" s="40"/>
      <c r="H92" s="40"/>
      <c r="I92" s="156" t="s">
        <v>36</v>
      </c>
      <c r="J92" s="36" t="str">
        <f>E23</f>
        <v>Swarco Traffic CZ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1" t="s">
        <v>34</v>
      </c>
      <c r="D93" s="40"/>
      <c r="E93" s="40"/>
      <c r="F93" s="26" t="str">
        <f>IF(E20="","",E20)</f>
        <v>Vyplň údaj</v>
      </c>
      <c r="G93" s="40"/>
      <c r="H93" s="40"/>
      <c r="I93" s="156" t="s">
        <v>39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4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29.28" customHeight="1">
      <c r="A95" s="38"/>
      <c r="B95" s="39"/>
      <c r="C95" s="200" t="s">
        <v>148</v>
      </c>
      <c r="D95" s="201"/>
      <c r="E95" s="201"/>
      <c r="F95" s="201"/>
      <c r="G95" s="201"/>
      <c r="H95" s="201"/>
      <c r="I95" s="202"/>
      <c r="J95" s="203" t="s">
        <v>149</v>
      </c>
      <c r="K95" s="201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4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22.8" customHeight="1">
      <c r="A97" s="38"/>
      <c r="B97" s="39"/>
      <c r="C97" s="204" t="s">
        <v>150</v>
      </c>
      <c r="D97" s="40"/>
      <c r="E97" s="40"/>
      <c r="F97" s="40"/>
      <c r="G97" s="40"/>
      <c r="H97" s="40"/>
      <c r="I97" s="154"/>
      <c r="J97" s="110">
        <f>J130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6" t="s">
        <v>151</v>
      </c>
    </row>
    <row r="98" hidden="1" s="9" customFormat="1" ht="24.96" customHeight="1">
      <c r="A98" s="9"/>
      <c r="B98" s="205"/>
      <c r="C98" s="206"/>
      <c r="D98" s="207" t="s">
        <v>737</v>
      </c>
      <c r="E98" s="208"/>
      <c r="F98" s="208"/>
      <c r="G98" s="208"/>
      <c r="H98" s="208"/>
      <c r="I98" s="209"/>
      <c r="J98" s="210">
        <f>J131</f>
        <v>0</v>
      </c>
      <c r="K98" s="206"/>
      <c r="L98" s="21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10" customFormat="1" ht="19.92" customHeight="1">
      <c r="A99" s="10"/>
      <c r="B99" s="212"/>
      <c r="C99" s="133"/>
      <c r="D99" s="213" t="s">
        <v>738</v>
      </c>
      <c r="E99" s="214"/>
      <c r="F99" s="214"/>
      <c r="G99" s="214"/>
      <c r="H99" s="214"/>
      <c r="I99" s="215"/>
      <c r="J99" s="216">
        <f>J132</f>
        <v>0</v>
      </c>
      <c r="K99" s="133"/>
      <c r="L99" s="21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205"/>
      <c r="C100" s="206"/>
      <c r="D100" s="207" t="s">
        <v>739</v>
      </c>
      <c r="E100" s="208"/>
      <c r="F100" s="208"/>
      <c r="G100" s="208"/>
      <c r="H100" s="208"/>
      <c r="I100" s="209"/>
      <c r="J100" s="210">
        <f>J134</f>
        <v>0</v>
      </c>
      <c r="K100" s="206"/>
      <c r="L100" s="21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212"/>
      <c r="C101" s="133"/>
      <c r="D101" s="213" t="s">
        <v>999</v>
      </c>
      <c r="E101" s="214"/>
      <c r="F101" s="214"/>
      <c r="G101" s="214"/>
      <c r="H101" s="214"/>
      <c r="I101" s="215"/>
      <c r="J101" s="216">
        <f>J135</f>
        <v>0</v>
      </c>
      <c r="K101" s="133"/>
      <c r="L101" s="21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212"/>
      <c r="C102" s="133"/>
      <c r="D102" s="213" t="s">
        <v>740</v>
      </c>
      <c r="E102" s="214"/>
      <c r="F102" s="214"/>
      <c r="G102" s="214"/>
      <c r="H102" s="214"/>
      <c r="I102" s="215"/>
      <c r="J102" s="216">
        <f>J138</f>
        <v>0</v>
      </c>
      <c r="K102" s="133"/>
      <c r="L102" s="21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205"/>
      <c r="C103" s="206"/>
      <c r="D103" s="207" t="s">
        <v>589</v>
      </c>
      <c r="E103" s="208"/>
      <c r="F103" s="208"/>
      <c r="G103" s="208"/>
      <c r="H103" s="208"/>
      <c r="I103" s="209"/>
      <c r="J103" s="210">
        <f>J140</f>
        <v>0</v>
      </c>
      <c r="K103" s="206"/>
      <c r="L103" s="21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212"/>
      <c r="C104" s="133"/>
      <c r="D104" s="213" t="s">
        <v>590</v>
      </c>
      <c r="E104" s="214"/>
      <c r="F104" s="214"/>
      <c r="G104" s="214"/>
      <c r="H104" s="214"/>
      <c r="I104" s="215"/>
      <c r="J104" s="216">
        <f>J141</f>
        <v>0</v>
      </c>
      <c r="K104" s="133"/>
      <c r="L104" s="21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12"/>
      <c r="C105" s="133"/>
      <c r="D105" s="213" t="s">
        <v>591</v>
      </c>
      <c r="E105" s="214"/>
      <c r="F105" s="214"/>
      <c r="G105" s="214"/>
      <c r="H105" s="214"/>
      <c r="I105" s="215"/>
      <c r="J105" s="216">
        <f>J145</f>
        <v>0</v>
      </c>
      <c r="K105" s="133"/>
      <c r="L105" s="21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212"/>
      <c r="C106" s="133"/>
      <c r="D106" s="213" t="s">
        <v>742</v>
      </c>
      <c r="E106" s="214"/>
      <c r="F106" s="214"/>
      <c r="G106" s="214"/>
      <c r="H106" s="214"/>
      <c r="I106" s="215"/>
      <c r="J106" s="216">
        <f>J152</f>
        <v>0</v>
      </c>
      <c r="K106" s="133"/>
      <c r="L106" s="21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205"/>
      <c r="C107" s="206"/>
      <c r="D107" s="207" t="s">
        <v>152</v>
      </c>
      <c r="E107" s="208"/>
      <c r="F107" s="208"/>
      <c r="G107" s="208"/>
      <c r="H107" s="208"/>
      <c r="I107" s="209"/>
      <c r="J107" s="210">
        <f>J167</f>
        <v>0</v>
      </c>
      <c r="K107" s="206"/>
      <c r="L107" s="21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10" customFormat="1" ht="19.92" customHeight="1">
      <c r="A108" s="10"/>
      <c r="B108" s="212"/>
      <c r="C108" s="133"/>
      <c r="D108" s="213" t="s">
        <v>155</v>
      </c>
      <c r="E108" s="214"/>
      <c r="F108" s="214"/>
      <c r="G108" s="214"/>
      <c r="H108" s="214"/>
      <c r="I108" s="215"/>
      <c r="J108" s="216">
        <f>J168</f>
        <v>0</v>
      </c>
      <c r="K108" s="133"/>
      <c r="L108" s="21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15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hidden="1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195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hidden="1"/>
    <row r="112" hidden="1"/>
    <row r="113" hidden="1"/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198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2" t="s">
        <v>159</v>
      </c>
      <c r="D115" s="40"/>
      <c r="E115" s="40"/>
      <c r="F115" s="40"/>
      <c r="G115" s="40"/>
      <c r="H115" s="40"/>
      <c r="I115" s="15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5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1" t="s">
        <v>16</v>
      </c>
      <c r="D117" s="40"/>
      <c r="E117" s="40"/>
      <c r="F117" s="40"/>
      <c r="G117" s="40"/>
      <c r="H117" s="40"/>
      <c r="I117" s="15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3.25" customHeight="1">
      <c r="A118" s="38"/>
      <c r="B118" s="39"/>
      <c r="C118" s="40"/>
      <c r="D118" s="40"/>
      <c r="E118" s="199" t="str">
        <f>E7</f>
        <v>Zvýšení bezpečnosti dopravy III. – přechod Blažkova a Lipová – Na Bídě přejezd tramvají</v>
      </c>
      <c r="F118" s="31"/>
      <c r="G118" s="31"/>
      <c r="H118" s="31"/>
      <c r="I118" s="15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0"/>
      <c r="C119" s="31" t="s">
        <v>144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2" customFormat="1" ht="16.5" customHeight="1">
      <c r="A120" s="38"/>
      <c r="B120" s="39"/>
      <c r="C120" s="40"/>
      <c r="D120" s="40"/>
      <c r="E120" s="199" t="s">
        <v>813</v>
      </c>
      <c r="F120" s="40"/>
      <c r="G120" s="40"/>
      <c r="H120" s="40"/>
      <c r="I120" s="15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1" t="s">
        <v>251</v>
      </c>
      <c r="D121" s="40"/>
      <c r="E121" s="40"/>
      <c r="F121" s="40"/>
      <c r="G121" s="40"/>
      <c r="H121" s="40"/>
      <c r="I121" s="15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75" customHeight="1">
      <c r="A122" s="38"/>
      <c r="B122" s="39"/>
      <c r="C122" s="40"/>
      <c r="D122" s="40"/>
      <c r="E122" s="76" t="str">
        <f>E11</f>
        <v>SO 401.2.4 - Stavebně montážní práce - SSZ LB.22 Lipová – Na Bídě přejezd tramvají</v>
      </c>
      <c r="F122" s="40"/>
      <c r="G122" s="40"/>
      <c r="H122" s="40"/>
      <c r="I122" s="15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4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1" t="s">
        <v>22</v>
      </c>
      <c r="D124" s="40"/>
      <c r="E124" s="40"/>
      <c r="F124" s="26" t="str">
        <f>F14</f>
        <v>Liberec</v>
      </c>
      <c r="G124" s="40"/>
      <c r="H124" s="40"/>
      <c r="I124" s="156" t="s">
        <v>24</v>
      </c>
      <c r="J124" s="79" t="str">
        <f>IF(J14="","",J14)</f>
        <v>11. 9. 2020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54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5.65" customHeight="1">
      <c r="A126" s="38"/>
      <c r="B126" s="39"/>
      <c r="C126" s="31" t="s">
        <v>30</v>
      </c>
      <c r="D126" s="40"/>
      <c r="E126" s="40"/>
      <c r="F126" s="26" t="str">
        <f>E17</f>
        <v>Statutární město Liberec</v>
      </c>
      <c r="G126" s="40"/>
      <c r="H126" s="40"/>
      <c r="I126" s="156" t="s">
        <v>36</v>
      </c>
      <c r="J126" s="36" t="str">
        <f>E23</f>
        <v>Swarco Traffic CZ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1" t="s">
        <v>34</v>
      </c>
      <c r="D127" s="40"/>
      <c r="E127" s="40"/>
      <c r="F127" s="26" t="str">
        <f>IF(E20="","",E20)</f>
        <v>Vyplň údaj</v>
      </c>
      <c r="G127" s="40"/>
      <c r="H127" s="40"/>
      <c r="I127" s="156" t="s">
        <v>39</v>
      </c>
      <c r="J127" s="36" t="str">
        <f>E26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154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18"/>
      <c r="B129" s="219"/>
      <c r="C129" s="220" t="s">
        <v>160</v>
      </c>
      <c r="D129" s="221" t="s">
        <v>67</v>
      </c>
      <c r="E129" s="221" t="s">
        <v>63</v>
      </c>
      <c r="F129" s="221" t="s">
        <v>64</v>
      </c>
      <c r="G129" s="221" t="s">
        <v>161</v>
      </c>
      <c r="H129" s="221" t="s">
        <v>162</v>
      </c>
      <c r="I129" s="222" t="s">
        <v>163</v>
      </c>
      <c r="J129" s="221" t="s">
        <v>149</v>
      </c>
      <c r="K129" s="223" t="s">
        <v>164</v>
      </c>
      <c r="L129" s="224"/>
      <c r="M129" s="100" t="s">
        <v>1</v>
      </c>
      <c r="N129" s="101" t="s">
        <v>46</v>
      </c>
      <c r="O129" s="101" t="s">
        <v>165</v>
      </c>
      <c r="P129" s="101" t="s">
        <v>166</v>
      </c>
      <c r="Q129" s="101" t="s">
        <v>167</v>
      </c>
      <c r="R129" s="101" t="s">
        <v>168</v>
      </c>
      <c r="S129" s="101" t="s">
        <v>169</v>
      </c>
      <c r="T129" s="102" t="s">
        <v>170</v>
      </c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8"/>
      <c r="AE129" s="218"/>
    </row>
    <row r="130" s="2" customFormat="1" ht="22.8" customHeight="1">
      <c r="A130" s="38"/>
      <c r="B130" s="39"/>
      <c r="C130" s="107" t="s">
        <v>171</v>
      </c>
      <c r="D130" s="40"/>
      <c r="E130" s="40"/>
      <c r="F130" s="40"/>
      <c r="G130" s="40"/>
      <c r="H130" s="40"/>
      <c r="I130" s="154"/>
      <c r="J130" s="225">
        <f>BK130</f>
        <v>0</v>
      </c>
      <c r="K130" s="40"/>
      <c r="L130" s="44"/>
      <c r="M130" s="103"/>
      <c r="N130" s="226"/>
      <c r="O130" s="104"/>
      <c r="P130" s="227">
        <f>P131+P134+P140+P167</f>
        <v>0</v>
      </c>
      <c r="Q130" s="104"/>
      <c r="R130" s="227">
        <f>R131+R134+R140+R167</f>
        <v>8.8005999999999993</v>
      </c>
      <c r="S130" s="104"/>
      <c r="T130" s="228">
        <f>T131+T134+T140+T167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6" t="s">
        <v>81</v>
      </c>
      <c r="AU130" s="16" t="s">
        <v>151</v>
      </c>
      <c r="BK130" s="229">
        <f>BK131+BK134+BK140+BK167</f>
        <v>0</v>
      </c>
    </row>
    <row r="131" s="12" customFormat="1" ht="25.92" customHeight="1">
      <c r="A131" s="12"/>
      <c r="B131" s="230"/>
      <c r="C131" s="231"/>
      <c r="D131" s="232" t="s">
        <v>81</v>
      </c>
      <c r="E131" s="233" t="s">
        <v>744</v>
      </c>
      <c r="F131" s="233" t="s">
        <v>745</v>
      </c>
      <c r="G131" s="231"/>
      <c r="H131" s="231"/>
      <c r="I131" s="234"/>
      <c r="J131" s="235">
        <f>BK131</f>
        <v>0</v>
      </c>
      <c r="K131" s="231"/>
      <c r="L131" s="236"/>
      <c r="M131" s="237"/>
      <c r="N131" s="238"/>
      <c r="O131" s="238"/>
      <c r="P131" s="239">
        <f>P132</f>
        <v>0</v>
      </c>
      <c r="Q131" s="238"/>
      <c r="R131" s="239">
        <f>R132</f>
        <v>0</v>
      </c>
      <c r="S131" s="238"/>
      <c r="T131" s="240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1" t="s">
        <v>90</v>
      </c>
      <c r="AT131" s="242" t="s">
        <v>81</v>
      </c>
      <c r="AU131" s="242" t="s">
        <v>82</v>
      </c>
      <c r="AY131" s="241" t="s">
        <v>175</v>
      </c>
      <c r="BK131" s="243">
        <f>BK132</f>
        <v>0</v>
      </c>
    </row>
    <row r="132" s="12" customFormat="1" ht="22.8" customHeight="1">
      <c r="A132" s="12"/>
      <c r="B132" s="230"/>
      <c r="C132" s="231"/>
      <c r="D132" s="232" t="s">
        <v>81</v>
      </c>
      <c r="E132" s="244" t="s">
        <v>90</v>
      </c>
      <c r="F132" s="244" t="s">
        <v>257</v>
      </c>
      <c r="G132" s="231"/>
      <c r="H132" s="231"/>
      <c r="I132" s="234"/>
      <c r="J132" s="245">
        <f>BK132</f>
        <v>0</v>
      </c>
      <c r="K132" s="231"/>
      <c r="L132" s="236"/>
      <c r="M132" s="237"/>
      <c r="N132" s="238"/>
      <c r="O132" s="238"/>
      <c r="P132" s="239">
        <f>P133</f>
        <v>0</v>
      </c>
      <c r="Q132" s="238"/>
      <c r="R132" s="239">
        <f>R133</f>
        <v>0</v>
      </c>
      <c r="S132" s="238"/>
      <c r="T132" s="240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41" t="s">
        <v>90</v>
      </c>
      <c r="AT132" s="242" t="s">
        <v>81</v>
      </c>
      <c r="AU132" s="242" t="s">
        <v>90</v>
      </c>
      <c r="AY132" s="241" t="s">
        <v>175</v>
      </c>
      <c r="BK132" s="243">
        <f>BK133</f>
        <v>0</v>
      </c>
    </row>
    <row r="133" s="2" customFormat="1" ht="21.75" customHeight="1">
      <c r="A133" s="38"/>
      <c r="B133" s="39"/>
      <c r="C133" s="246" t="s">
        <v>90</v>
      </c>
      <c r="D133" s="246" t="s">
        <v>178</v>
      </c>
      <c r="E133" s="247" t="s">
        <v>1000</v>
      </c>
      <c r="F133" s="248" t="s">
        <v>1001</v>
      </c>
      <c r="G133" s="249" t="s">
        <v>597</v>
      </c>
      <c r="H133" s="250">
        <v>7</v>
      </c>
      <c r="I133" s="251"/>
      <c r="J133" s="252">
        <f>ROUND(I133*H133,2)</f>
        <v>0</v>
      </c>
      <c r="K133" s="248" t="s">
        <v>182</v>
      </c>
      <c r="L133" s="44"/>
      <c r="M133" s="253" t="s">
        <v>1</v>
      </c>
      <c r="N133" s="254" t="s">
        <v>47</v>
      </c>
      <c r="O133" s="91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7" t="s">
        <v>183</v>
      </c>
      <c r="AT133" s="257" t="s">
        <v>178</v>
      </c>
      <c r="AU133" s="257" t="s">
        <v>92</v>
      </c>
      <c r="AY133" s="16" t="s">
        <v>175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6" t="s">
        <v>90</v>
      </c>
      <c r="BK133" s="258">
        <f>ROUND(I133*H133,2)</f>
        <v>0</v>
      </c>
      <c r="BL133" s="16" t="s">
        <v>183</v>
      </c>
      <c r="BM133" s="257" t="s">
        <v>92</v>
      </c>
    </row>
    <row r="134" s="12" customFormat="1" ht="25.92" customHeight="1">
      <c r="A134" s="12"/>
      <c r="B134" s="230"/>
      <c r="C134" s="231"/>
      <c r="D134" s="232" t="s">
        <v>81</v>
      </c>
      <c r="E134" s="233" t="s">
        <v>749</v>
      </c>
      <c r="F134" s="233" t="s">
        <v>750</v>
      </c>
      <c r="G134" s="231"/>
      <c r="H134" s="231"/>
      <c r="I134" s="234"/>
      <c r="J134" s="235">
        <f>BK134</f>
        <v>0</v>
      </c>
      <c r="K134" s="231"/>
      <c r="L134" s="236"/>
      <c r="M134" s="237"/>
      <c r="N134" s="238"/>
      <c r="O134" s="238"/>
      <c r="P134" s="239">
        <f>P135+P138</f>
        <v>0</v>
      </c>
      <c r="Q134" s="238"/>
      <c r="R134" s="239">
        <f>R135+R138</f>
        <v>0</v>
      </c>
      <c r="S134" s="238"/>
      <c r="T134" s="240">
        <f>T135+T138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1" t="s">
        <v>92</v>
      </c>
      <c r="AT134" s="242" t="s">
        <v>81</v>
      </c>
      <c r="AU134" s="242" t="s">
        <v>82</v>
      </c>
      <c r="AY134" s="241" t="s">
        <v>175</v>
      </c>
      <c r="BK134" s="243">
        <f>BK135+BK138</f>
        <v>0</v>
      </c>
    </row>
    <row r="135" s="12" customFormat="1" ht="22.8" customHeight="1">
      <c r="A135" s="12"/>
      <c r="B135" s="230"/>
      <c r="C135" s="231"/>
      <c r="D135" s="232" t="s">
        <v>81</v>
      </c>
      <c r="E135" s="244" t="s">
        <v>1002</v>
      </c>
      <c r="F135" s="244" t="s">
        <v>1003</v>
      </c>
      <c r="G135" s="231"/>
      <c r="H135" s="231"/>
      <c r="I135" s="234"/>
      <c r="J135" s="245">
        <f>BK135</f>
        <v>0</v>
      </c>
      <c r="K135" s="231"/>
      <c r="L135" s="236"/>
      <c r="M135" s="237"/>
      <c r="N135" s="238"/>
      <c r="O135" s="238"/>
      <c r="P135" s="239">
        <f>SUM(P136:P137)</f>
        <v>0</v>
      </c>
      <c r="Q135" s="238"/>
      <c r="R135" s="239">
        <f>SUM(R136:R137)</f>
        <v>0</v>
      </c>
      <c r="S135" s="238"/>
      <c r="T135" s="240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1" t="s">
        <v>92</v>
      </c>
      <c r="AT135" s="242" t="s">
        <v>81</v>
      </c>
      <c r="AU135" s="242" t="s">
        <v>90</v>
      </c>
      <c r="AY135" s="241" t="s">
        <v>175</v>
      </c>
      <c r="BK135" s="243">
        <f>SUM(BK136:BK137)</f>
        <v>0</v>
      </c>
    </row>
    <row r="136" s="2" customFormat="1" ht="21.75" customHeight="1">
      <c r="A136" s="38"/>
      <c r="B136" s="39"/>
      <c r="C136" s="246" t="s">
        <v>92</v>
      </c>
      <c r="D136" s="246" t="s">
        <v>178</v>
      </c>
      <c r="E136" s="247" t="s">
        <v>1004</v>
      </c>
      <c r="F136" s="248" t="s">
        <v>1005</v>
      </c>
      <c r="G136" s="249" t="s">
        <v>606</v>
      </c>
      <c r="H136" s="250">
        <v>1</v>
      </c>
      <c r="I136" s="251"/>
      <c r="J136" s="252">
        <f>ROUND(I136*H136,2)</f>
        <v>0</v>
      </c>
      <c r="K136" s="248" t="s">
        <v>198</v>
      </c>
      <c r="L136" s="44"/>
      <c r="M136" s="253" t="s">
        <v>1</v>
      </c>
      <c r="N136" s="254" t="s">
        <v>47</v>
      </c>
      <c r="O136" s="91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7" t="s">
        <v>213</v>
      </c>
      <c r="AT136" s="257" t="s">
        <v>178</v>
      </c>
      <c r="AU136" s="257" t="s">
        <v>92</v>
      </c>
      <c r="AY136" s="16" t="s">
        <v>175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90</v>
      </c>
      <c r="BK136" s="258">
        <f>ROUND(I136*H136,2)</f>
        <v>0</v>
      </c>
      <c r="BL136" s="16" t="s">
        <v>213</v>
      </c>
      <c r="BM136" s="257" t="s">
        <v>183</v>
      </c>
    </row>
    <row r="137" s="2" customFormat="1" ht="16.5" customHeight="1">
      <c r="A137" s="38"/>
      <c r="B137" s="39"/>
      <c r="C137" s="246" t="s">
        <v>186</v>
      </c>
      <c r="D137" s="246" t="s">
        <v>178</v>
      </c>
      <c r="E137" s="247" t="s">
        <v>1006</v>
      </c>
      <c r="F137" s="248" t="s">
        <v>1007</v>
      </c>
      <c r="G137" s="249" t="s">
        <v>606</v>
      </c>
      <c r="H137" s="250">
        <v>2</v>
      </c>
      <c r="I137" s="251"/>
      <c r="J137" s="252">
        <f>ROUND(I137*H137,2)</f>
        <v>0</v>
      </c>
      <c r="K137" s="248" t="s">
        <v>182</v>
      </c>
      <c r="L137" s="44"/>
      <c r="M137" s="253" t="s">
        <v>1</v>
      </c>
      <c r="N137" s="254" t="s">
        <v>47</v>
      </c>
      <c r="O137" s="91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7" t="s">
        <v>213</v>
      </c>
      <c r="AT137" s="257" t="s">
        <v>178</v>
      </c>
      <c r="AU137" s="257" t="s">
        <v>92</v>
      </c>
      <c r="AY137" s="16" t="s">
        <v>175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90</v>
      </c>
      <c r="BK137" s="258">
        <f>ROUND(I137*H137,2)</f>
        <v>0</v>
      </c>
      <c r="BL137" s="16" t="s">
        <v>213</v>
      </c>
      <c r="BM137" s="257" t="s">
        <v>189</v>
      </c>
    </row>
    <row r="138" s="12" customFormat="1" ht="22.8" customHeight="1">
      <c r="A138" s="12"/>
      <c r="B138" s="230"/>
      <c r="C138" s="231"/>
      <c r="D138" s="232" t="s">
        <v>81</v>
      </c>
      <c r="E138" s="244" t="s">
        <v>751</v>
      </c>
      <c r="F138" s="244" t="s">
        <v>752</v>
      </c>
      <c r="G138" s="231"/>
      <c r="H138" s="231"/>
      <c r="I138" s="234"/>
      <c r="J138" s="245">
        <f>BK138</f>
        <v>0</v>
      </c>
      <c r="K138" s="231"/>
      <c r="L138" s="236"/>
      <c r="M138" s="237"/>
      <c r="N138" s="238"/>
      <c r="O138" s="238"/>
      <c r="P138" s="239">
        <f>P139</f>
        <v>0</v>
      </c>
      <c r="Q138" s="238"/>
      <c r="R138" s="239">
        <f>R139</f>
        <v>0</v>
      </c>
      <c r="S138" s="238"/>
      <c r="T138" s="240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1" t="s">
        <v>92</v>
      </c>
      <c r="AT138" s="242" t="s">
        <v>81</v>
      </c>
      <c r="AU138" s="242" t="s">
        <v>90</v>
      </c>
      <c r="AY138" s="241" t="s">
        <v>175</v>
      </c>
      <c r="BK138" s="243">
        <f>BK139</f>
        <v>0</v>
      </c>
    </row>
    <row r="139" s="2" customFormat="1" ht="21.75" customHeight="1">
      <c r="A139" s="38"/>
      <c r="B139" s="39"/>
      <c r="C139" s="246" t="s">
        <v>183</v>
      </c>
      <c r="D139" s="246" t="s">
        <v>178</v>
      </c>
      <c r="E139" s="247" t="s">
        <v>753</v>
      </c>
      <c r="F139" s="248" t="s">
        <v>754</v>
      </c>
      <c r="G139" s="249" t="s">
        <v>597</v>
      </c>
      <c r="H139" s="250">
        <v>234</v>
      </c>
      <c r="I139" s="251"/>
      <c r="J139" s="252">
        <f>ROUND(I139*H139,2)</f>
        <v>0</v>
      </c>
      <c r="K139" s="248" t="s">
        <v>198</v>
      </c>
      <c r="L139" s="44"/>
      <c r="M139" s="253" t="s">
        <v>1</v>
      </c>
      <c r="N139" s="254" t="s">
        <v>47</v>
      </c>
      <c r="O139" s="91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7" t="s">
        <v>213</v>
      </c>
      <c r="AT139" s="257" t="s">
        <v>178</v>
      </c>
      <c r="AU139" s="257" t="s">
        <v>92</v>
      </c>
      <c r="AY139" s="16" t="s">
        <v>175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90</v>
      </c>
      <c r="BK139" s="258">
        <f>ROUND(I139*H139,2)</f>
        <v>0</v>
      </c>
      <c r="BL139" s="16" t="s">
        <v>213</v>
      </c>
      <c r="BM139" s="257" t="s">
        <v>192</v>
      </c>
    </row>
    <row r="140" s="12" customFormat="1" ht="25.92" customHeight="1">
      <c r="A140" s="12"/>
      <c r="B140" s="230"/>
      <c r="C140" s="231"/>
      <c r="D140" s="232" t="s">
        <v>81</v>
      </c>
      <c r="E140" s="233" t="s">
        <v>268</v>
      </c>
      <c r="F140" s="233" t="s">
        <v>592</v>
      </c>
      <c r="G140" s="231"/>
      <c r="H140" s="231"/>
      <c r="I140" s="234"/>
      <c r="J140" s="235">
        <f>BK140</f>
        <v>0</v>
      </c>
      <c r="K140" s="231"/>
      <c r="L140" s="236"/>
      <c r="M140" s="237"/>
      <c r="N140" s="238"/>
      <c r="O140" s="238"/>
      <c r="P140" s="239">
        <f>P141+P145+P152</f>
        <v>0</v>
      </c>
      <c r="Q140" s="238"/>
      <c r="R140" s="239">
        <f>R141+R145+R152</f>
        <v>8.8005999999999993</v>
      </c>
      <c r="S140" s="238"/>
      <c r="T140" s="240">
        <f>T141+T145+T152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1" t="s">
        <v>186</v>
      </c>
      <c r="AT140" s="242" t="s">
        <v>81</v>
      </c>
      <c r="AU140" s="242" t="s">
        <v>82</v>
      </c>
      <c r="AY140" s="241" t="s">
        <v>175</v>
      </c>
      <c r="BK140" s="243">
        <f>BK141+BK145+BK152</f>
        <v>0</v>
      </c>
    </row>
    <row r="141" s="12" customFormat="1" ht="22.8" customHeight="1">
      <c r="A141" s="12"/>
      <c r="B141" s="230"/>
      <c r="C141" s="231"/>
      <c r="D141" s="232" t="s">
        <v>81</v>
      </c>
      <c r="E141" s="244" t="s">
        <v>593</v>
      </c>
      <c r="F141" s="244" t="s">
        <v>594</v>
      </c>
      <c r="G141" s="231"/>
      <c r="H141" s="231"/>
      <c r="I141" s="234"/>
      <c r="J141" s="245">
        <f>BK141</f>
        <v>0</v>
      </c>
      <c r="K141" s="231"/>
      <c r="L141" s="236"/>
      <c r="M141" s="237"/>
      <c r="N141" s="238"/>
      <c r="O141" s="238"/>
      <c r="P141" s="239">
        <f>SUM(P142:P144)</f>
        <v>0</v>
      </c>
      <c r="Q141" s="238"/>
      <c r="R141" s="239">
        <f>SUM(R142:R144)</f>
        <v>0</v>
      </c>
      <c r="S141" s="238"/>
      <c r="T141" s="240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1" t="s">
        <v>186</v>
      </c>
      <c r="AT141" s="242" t="s">
        <v>81</v>
      </c>
      <c r="AU141" s="242" t="s">
        <v>90</v>
      </c>
      <c r="AY141" s="241" t="s">
        <v>175</v>
      </c>
      <c r="BK141" s="243">
        <f>SUM(BK142:BK144)</f>
        <v>0</v>
      </c>
    </row>
    <row r="142" s="2" customFormat="1" ht="21.75" customHeight="1">
      <c r="A142" s="38"/>
      <c r="B142" s="39"/>
      <c r="C142" s="246" t="s">
        <v>174</v>
      </c>
      <c r="D142" s="246" t="s">
        <v>178</v>
      </c>
      <c r="E142" s="247" t="s">
        <v>755</v>
      </c>
      <c r="F142" s="248" t="s">
        <v>756</v>
      </c>
      <c r="G142" s="249" t="s">
        <v>597</v>
      </c>
      <c r="H142" s="250">
        <v>7</v>
      </c>
      <c r="I142" s="251"/>
      <c r="J142" s="252">
        <f>ROUND(I142*H142,2)</f>
        <v>0</v>
      </c>
      <c r="K142" s="248" t="s">
        <v>182</v>
      </c>
      <c r="L142" s="44"/>
      <c r="M142" s="253" t="s">
        <v>1</v>
      </c>
      <c r="N142" s="254" t="s">
        <v>47</v>
      </c>
      <c r="O142" s="91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7" t="s">
        <v>599</v>
      </c>
      <c r="AT142" s="257" t="s">
        <v>178</v>
      </c>
      <c r="AU142" s="257" t="s">
        <v>92</v>
      </c>
      <c r="AY142" s="16" t="s">
        <v>175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90</v>
      </c>
      <c r="BK142" s="258">
        <f>ROUND(I142*H142,2)</f>
        <v>0</v>
      </c>
      <c r="BL142" s="16" t="s">
        <v>599</v>
      </c>
      <c r="BM142" s="257" t="s">
        <v>199</v>
      </c>
    </row>
    <row r="143" s="2" customFormat="1" ht="16.5" customHeight="1">
      <c r="A143" s="38"/>
      <c r="B143" s="39"/>
      <c r="C143" s="246" t="s">
        <v>189</v>
      </c>
      <c r="D143" s="246" t="s">
        <v>178</v>
      </c>
      <c r="E143" s="247" t="s">
        <v>1008</v>
      </c>
      <c r="F143" s="248" t="s">
        <v>1009</v>
      </c>
      <c r="G143" s="249" t="s">
        <v>597</v>
      </c>
      <c r="H143" s="250">
        <v>564</v>
      </c>
      <c r="I143" s="251"/>
      <c r="J143" s="252">
        <f>ROUND(I143*H143,2)</f>
        <v>0</v>
      </c>
      <c r="K143" s="248" t="s">
        <v>182</v>
      </c>
      <c r="L143" s="44"/>
      <c r="M143" s="253" t="s">
        <v>1</v>
      </c>
      <c r="N143" s="254" t="s">
        <v>47</v>
      </c>
      <c r="O143" s="91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7" t="s">
        <v>599</v>
      </c>
      <c r="AT143" s="257" t="s">
        <v>178</v>
      </c>
      <c r="AU143" s="257" t="s">
        <v>92</v>
      </c>
      <c r="AY143" s="16" t="s">
        <v>175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90</v>
      </c>
      <c r="BK143" s="258">
        <f>ROUND(I143*H143,2)</f>
        <v>0</v>
      </c>
      <c r="BL143" s="16" t="s">
        <v>599</v>
      </c>
      <c r="BM143" s="257" t="s">
        <v>204</v>
      </c>
    </row>
    <row r="144" s="2" customFormat="1" ht="16.5" customHeight="1">
      <c r="A144" s="38"/>
      <c r="B144" s="39"/>
      <c r="C144" s="246" t="s">
        <v>202</v>
      </c>
      <c r="D144" s="246" t="s">
        <v>178</v>
      </c>
      <c r="E144" s="247" t="s">
        <v>757</v>
      </c>
      <c r="F144" s="248" t="s">
        <v>758</v>
      </c>
      <c r="G144" s="249" t="s">
        <v>597</v>
      </c>
      <c r="H144" s="250">
        <v>558</v>
      </c>
      <c r="I144" s="251"/>
      <c r="J144" s="252">
        <f>ROUND(I144*H144,2)</f>
        <v>0</v>
      </c>
      <c r="K144" s="248" t="s">
        <v>182</v>
      </c>
      <c r="L144" s="44"/>
      <c r="M144" s="253" t="s">
        <v>1</v>
      </c>
      <c r="N144" s="254" t="s">
        <v>47</v>
      </c>
      <c r="O144" s="91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7" t="s">
        <v>599</v>
      </c>
      <c r="AT144" s="257" t="s">
        <v>178</v>
      </c>
      <c r="AU144" s="257" t="s">
        <v>92</v>
      </c>
      <c r="AY144" s="16" t="s">
        <v>175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90</v>
      </c>
      <c r="BK144" s="258">
        <f>ROUND(I144*H144,2)</f>
        <v>0</v>
      </c>
      <c r="BL144" s="16" t="s">
        <v>599</v>
      </c>
      <c r="BM144" s="257" t="s">
        <v>209</v>
      </c>
    </row>
    <row r="145" s="12" customFormat="1" ht="22.8" customHeight="1">
      <c r="A145" s="12"/>
      <c r="B145" s="230"/>
      <c r="C145" s="231"/>
      <c r="D145" s="232" t="s">
        <v>81</v>
      </c>
      <c r="E145" s="244" t="s">
        <v>650</v>
      </c>
      <c r="F145" s="244" t="s">
        <v>651</v>
      </c>
      <c r="G145" s="231"/>
      <c r="H145" s="231"/>
      <c r="I145" s="234"/>
      <c r="J145" s="245">
        <f>BK145</f>
        <v>0</v>
      </c>
      <c r="K145" s="231"/>
      <c r="L145" s="236"/>
      <c r="M145" s="237"/>
      <c r="N145" s="238"/>
      <c r="O145" s="238"/>
      <c r="P145" s="239">
        <f>SUM(P146:P151)</f>
        <v>0</v>
      </c>
      <c r="Q145" s="238"/>
      <c r="R145" s="239">
        <f>SUM(R146:R151)</f>
        <v>8.8005999999999993</v>
      </c>
      <c r="S145" s="238"/>
      <c r="T145" s="240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41" t="s">
        <v>186</v>
      </c>
      <c r="AT145" s="242" t="s">
        <v>81</v>
      </c>
      <c r="AU145" s="242" t="s">
        <v>90</v>
      </c>
      <c r="AY145" s="241" t="s">
        <v>175</v>
      </c>
      <c r="BK145" s="243">
        <f>SUM(BK146:BK151)</f>
        <v>0</v>
      </c>
    </row>
    <row r="146" s="2" customFormat="1" ht="21.75" customHeight="1">
      <c r="A146" s="38"/>
      <c r="B146" s="39"/>
      <c r="C146" s="246" t="s">
        <v>192</v>
      </c>
      <c r="D146" s="246" t="s">
        <v>178</v>
      </c>
      <c r="E146" s="247" t="s">
        <v>1010</v>
      </c>
      <c r="F146" s="248" t="s">
        <v>1011</v>
      </c>
      <c r="G146" s="249" t="s">
        <v>597</v>
      </c>
      <c r="H146" s="250">
        <v>121</v>
      </c>
      <c r="I146" s="251"/>
      <c r="J146" s="252">
        <f>ROUND(I146*H146,2)</f>
        <v>0</v>
      </c>
      <c r="K146" s="248" t="s">
        <v>198</v>
      </c>
      <c r="L146" s="44"/>
      <c r="M146" s="253" t="s">
        <v>1</v>
      </c>
      <c r="N146" s="254" t="s">
        <v>47</v>
      </c>
      <c r="O146" s="91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7" t="s">
        <v>599</v>
      </c>
      <c r="AT146" s="257" t="s">
        <v>178</v>
      </c>
      <c r="AU146" s="257" t="s">
        <v>92</v>
      </c>
      <c r="AY146" s="16" t="s">
        <v>175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90</v>
      </c>
      <c r="BK146" s="258">
        <f>ROUND(I146*H146,2)</f>
        <v>0</v>
      </c>
      <c r="BL146" s="16" t="s">
        <v>599</v>
      </c>
      <c r="BM146" s="257" t="s">
        <v>213</v>
      </c>
    </row>
    <row r="147" s="2" customFormat="1" ht="21.75" customHeight="1">
      <c r="A147" s="38"/>
      <c r="B147" s="39"/>
      <c r="C147" s="246" t="s">
        <v>210</v>
      </c>
      <c r="D147" s="246" t="s">
        <v>178</v>
      </c>
      <c r="E147" s="247" t="s">
        <v>761</v>
      </c>
      <c r="F147" s="248" t="s">
        <v>762</v>
      </c>
      <c r="G147" s="249" t="s">
        <v>597</v>
      </c>
      <c r="H147" s="250">
        <v>462</v>
      </c>
      <c r="I147" s="251"/>
      <c r="J147" s="252">
        <f>ROUND(I147*H147,2)</f>
        <v>0</v>
      </c>
      <c r="K147" s="248" t="s">
        <v>182</v>
      </c>
      <c r="L147" s="44"/>
      <c r="M147" s="253" t="s">
        <v>1</v>
      </c>
      <c r="N147" s="254" t="s">
        <v>47</v>
      </c>
      <c r="O147" s="91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7" t="s">
        <v>599</v>
      </c>
      <c r="AT147" s="257" t="s">
        <v>178</v>
      </c>
      <c r="AU147" s="257" t="s">
        <v>92</v>
      </c>
      <c r="AY147" s="16" t="s">
        <v>175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90</v>
      </c>
      <c r="BK147" s="258">
        <f>ROUND(I147*H147,2)</f>
        <v>0</v>
      </c>
      <c r="BL147" s="16" t="s">
        <v>599</v>
      </c>
      <c r="BM147" s="257" t="s">
        <v>216</v>
      </c>
    </row>
    <row r="148" s="2" customFormat="1" ht="16.5" customHeight="1">
      <c r="A148" s="38"/>
      <c r="B148" s="39"/>
      <c r="C148" s="246" t="s">
        <v>199</v>
      </c>
      <c r="D148" s="246" t="s">
        <v>178</v>
      </c>
      <c r="E148" s="247" t="s">
        <v>764</v>
      </c>
      <c r="F148" s="248" t="s">
        <v>765</v>
      </c>
      <c r="G148" s="249" t="s">
        <v>606</v>
      </c>
      <c r="H148" s="250">
        <v>12</v>
      </c>
      <c r="I148" s="251"/>
      <c r="J148" s="252">
        <f>ROUND(I148*H148,2)</f>
        <v>0</v>
      </c>
      <c r="K148" s="248" t="s">
        <v>182</v>
      </c>
      <c r="L148" s="44"/>
      <c r="M148" s="253" t="s">
        <v>1</v>
      </c>
      <c r="N148" s="254" t="s">
        <v>47</v>
      </c>
      <c r="O148" s="91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7" t="s">
        <v>599</v>
      </c>
      <c r="AT148" s="257" t="s">
        <v>178</v>
      </c>
      <c r="AU148" s="257" t="s">
        <v>92</v>
      </c>
      <c r="AY148" s="16" t="s">
        <v>175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90</v>
      </c>
      <c r="BK148" s="258">
        <f>ROUND(I148*H148,2)</f>
        <v>0</v>
      </c>
      <c r="BL148" s="16" t="s">
        <v>599</v>
      </c>
      <c r="BM148" s="257" t="s">
        <v>222</v>
      </c>
    </row>
    <row r="149" s="2" customFormat="1" ht="21.75" customHeight="1">
      <c r="A149" s="38"/>
      <c r="B149" s="39"/>
      <c r="C149" s="246" t="s">
        <v>219</v>
      </c>
      <c r="D149" s="246" t="s">
        <v>178</v>
      </c>
      <c r="E149" s="247" t="s">
        <v>1012</v>
      </c>
      <c r="F149" s="248" t="s">
        <v>1013</v>
      </c>
      <c r="G149" s="249" t="s">
        <v>606</v>
      </c>
      <c r="H149" s="250">
        <v>4</v>
      </c>
      <c r="I149" s="251"/>
      <c r="J149" s="252">
        <f>ROUND(I149*H149,2)</f>
        <v>0</v>
      </c>
      <c r="K149" s="248" t="s">
        <v>198</v>
      </c>
      <c r="L149" s="44"/>
      <c r="M149" s="253" t="s">
        <v>1</v>
      </c>
      <c r="N149" s="254" t="s">
        <v>47</v>
      </c>
      <c r="O149" s="91"/>
      <c r="P149" s="255">
        <f>O149*H149</f>
        <v>0</v>
      </c>
      <c r="Q149" s="255">
        <v>2.2001499999999998</v>
      </c>
      <c r="R149" s="255">
        <f>Q149*H149</f>
        <v>8.8005999999999993</v>
      </c>
      <c r="S149" s="255">
        <v>0</v>
      </c>
      <c r="T149" s="25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7" t="s">
        <v>599</v>
      </c>
      <c r="AT149" s="257" t="s">
        <v>178</v>
      </c>
      <c r="AU149" s="257" t="s">
        <v>92</v>
      </c>
      <c r="AY149" s="16" t="s">
        <v>175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90</v>
      </c>
      <c r="BK149" s="258">
        <f>ROUND(I149*H149,2)</f>
        <v>0</v>
      </c>
      <c r="BL149" s="16" t="s">
        <v>599</v>
      </c>
      <c r="BM149" s="257" t="s">
        <v>225</v>
      </c>
    </row>
    <row r="150" s="2" customFormat="1" ht="21.75" customHeight="1">
      <c r="A150" s="38"/>
      <c r="B150" s="39"/>
      <c r="C150" s="246" t="s">
        <v>204</v>
      </c>
      <c r="D150" s="246" t="s">
        <v>178</v>
      </c>
      <c r="E150" s="247" t="s">
        <v>1014</v>
      </c>
      <c r="F150" s="248" t="s">
        <v>1015</v>
      </c>
      <c r="G150" s="249" t="s">
        <v>606</v>
      </c>
      <c r="H150" s="250">
        <v>1</v>
      </c>
      <c r="I150" s="251"/>
      <c r="J150" s="252">
        <f>ROUND(I150*H150,2)</f>
        <v>0</v>
      </c>
      <c r="K150" s="248" t="s">
        <v>182</v>
      </c>
      <c r="L150" s="44"/>
      <c r="M150" s="253" t="s">
        <v>1</v>
      </c>
      <c r="N150" s="254" t="s">
        <v>47</v>
      </c>
      <c r="O150" s="91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7" t="s">
        <v>599</v>
      </c>
      <c r="AT150" s="257" t="s">
        <v>178</v>
      </c>
      <c r="AU150" s="257" t="s">
        <v>92</v>
      </c>
      <c r="AY150" s="16" t="s">
        <v>175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90</v>
      </c>
      <c r="BK150" s="258">
        <f>ROUND(I150*H150,2)</f>
        <v>0</v>
      </c>
      <c r="BL150" s="16" t="s">
        <v>599</v>
      </c>
      <c r="BM150" s="257" t="s">
        <v>230</v>
      </c>
    </row>
    <row r="151" s="2" customFormat="1" ht="21.75" customHeight="1">
      <c r="A151" s="38"/>
      <c r="B151" s="39"/>
      <c r="C151" s="246" t="s">
        <v>228</v>
      </c>
      <c r="D151" s="246" t="s">
        <v>178</v>
      </c>
      <c r="E151" s="247" t="s">
        <v>766</v>
      </c>
      <c r="F151" s="248" t="s">
        <v>767</v>
      </c>
      <c r="G151" s="249" t="s">
        <v>606</v>
      </c>
      <c r="H151" s="250">
        <v>8</v>
      </c>
      <c r="I151" s="251"/>
      <c r="J151" s="252">
        <f>ROUND(I151*H151,2)</f>
        <v>0</v>
      </c>
      <c r="K151" s="248" t="s">
        <v>182</v>
      </c>
      <c r="L151" s="44"/>
      <c r="M151" s="253" t="s">
        <v>1</v>
      </c>
      <c r="N151" s="254" t="s">
        <v>47</v>
      </c>
      <c r="O151" s="91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7" t="s">
        <v>599</v>
      </c>
      <c r="AT151" s="257" t="s">
        <v>178</v>
      </c>
      <c r="AU151" s="257" t="s">
        <v>92</v>
      </c>
      <c r="AY151" s="16" t="s">
        <v>175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90</v>
      </c>
      <c r="BK151" s="258">
        <f>ROUND(I151*H151,2)</f>
        <v>0</v>
      </c>
      <c r="BL151" s="16" t="s">
        <v>599</v>
      </c>
      <c r="BM151" s="257" t="s">
        <v>240</v>
      </c>
    </row>
    <row r="152" s="12" customFormat="1" ht="22.8" customHeight="1">
      <c r="A152" s="12"/>
      <c r="B152" s="230"/>
      <c r="C152" s="231"/>
      <c r="D152" s="232" t="s">
        <v>81</v>
      </c>
      <c r="E152" s="244" t="s">
        <v>775</v>
      </c>
      <c r="F152" s="244" t="s">
        <v>776</v>
      </c>
      <c r="G152" s="231"/>
      <c r="H152" s="231"/>
      <c r="I152" s="234"/>
      <c r="J152" s="245">
        <f>BK152</f>
        <v>0</v>
      </c>
      <c r="K152" s="231"/>
      <c r="L152" s="236"/>
      <c r="M152" s="237"/>
      <c r="N152" s="238"/>
      <c r="O152" s="238"/>
      <c r="P152" s="239">
        <f>SUM(P153:P166)</f>
        <v>0</v>
      </c>
      <c r="Q152" s="238"/>
      <c r="R152" s="239">
        <f>SUM(R153:R166)</f>
        <v>0</v>
      </c>
      <c r="S152" s="238"/>
      <c r="T152" s="240">
        <f>SUM(T153:T166)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41" t="s">
        <v>186</v>
      </c>
      <c r="AT152" s="242" t="s">
        <v>81</v>
      </c>
      <c r="AU152" s="242" t="s">
        <v>90</v>
      </c>
      <c r="AY152" s="241" t="s">
        <v>175</v>
      </c>
      <c r="BK152" s="243">
        <f>SUM(BK153:BK166)</f>
        <v>0</v>
      </c>
    </row>
    <row r="153" s="2" customFormat="1" ht="16.5" customHeight="1">
      <c r="A153" s="38"/>
      <c r="B153" s="39"/>
      <c r="C153" s="246" t="s">
        <v>209</v>
      </c>
      <c r="D153" s="246" t="s">
        <v>178</v>
      </c>
      <c r="E153" s="247" t="s">
        <v>1016</v>
      </c>
      <c r="F153" s="248" t="s">
        <v>1017</v>
      </c>
      <c r="G153" s="249" t="s">
        <v>779</v>
      </c>
      <c r="H153" s="250">
        <v>1</v>
      </c>
      <c r="I153" s="251"/>
      <c r="J153" s="252">
        <f>ROUND(I153*H153,2)</f>
        <v>0</v>
      </c>
      <c r="K153" s="248" t="s">
        <v>1</v>
      </c>
      <c r="L153" s="44"/>
      <c r="M153" s="253" t="s">
        <v>1</v>
      </c>
      <c r="N153" s="254" t="s">
        <v>47</v>
      </c>
      <c r="O153" s="91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7" t="s">
        <v>599</v>
      </c>
      <c r="AT153" s="257" t="s">
        <v>178</v>
      </c>
      <c r="AU153" s="257" t="s">
        <v>92</v>
      </c>
      <c r="AY153" s="16" t="s">
        <v>175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90</v>
      </c>
      <c r="BK153" s="258">
        <f>ROUND(I153*H153,2)</f>
        <v>0</v>
      </c>
      <c r="BL153" s="16" t="s">
        <v>599</v>
      </c>
      <c r="BM153" s="257" t="s">
        <v>248</v>
      </c>
    </row>
    <row r="154" s="2" customFormat="1" ht="21.75" customHeight="1">
      <c r="A154" s="38"/>
      <c r="B154" s="39"/>
      <c r="C154" s="246" t="s">
        <v>8</v>
      </c>
      <c r="D154" s="246" t="s">
        <v>178</v>
      </c>
      <c r="E154" s="247" t="s">
        <v>780</v>
      </c>
      <c r="F154" s="248" t="s">
        <v>781</v>
      </c>
      <c r="G154" s="249" t="s">
        <v>782</v>
      </c>
      <c r="H154" s="250">
        <v>9.1620000000000008</v>
      </c>
      <c r="I154" s="251"/>
      <c r="J154" s="252">
        <f>ROUND(I154*H154,2)</f>
        <v>0</v>
      </c>
      <c r="K154" s="248" t="s">
        <v>182</v>
      </c>
      <c r="L154" s="44"/>
      <c r="M154" s="253" t="s">
        <v>1</v>
      </c>
      <c r="N154" s="254" t="s">
        <v>47</v>
      </c>
      <c r="O154" s="91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57" t="s">
        <v>599</v>
      </c>
      <c r="AT154" s="257" t="s">
        <v>178</v>
      </c>
      <c r="AU154" s="257" t="s">
        <v>92</v>
      </c>
      <c r="AY154" s="16" t="s">
        <v>175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90</v>
      </c>
      <c r="BK154" s="258">
        <f>ROUND(I154*H154,2)</f>
        <v>0</v>
      </c>
      <c r="BL154" s="16" t="s">
        <v>599</v>
      </c>
      <c r="BM154" s="257" t="s">
        <v>249</v>
      </c>
    </row>
    <row r="155" s="2" customFormat="1" ht="21.75" customHeight="1">
      <c r="A155" s="38"/>
      <c r="B155" s="39"/>
      <c r="C155" s="246" t="s">
        <v>213</v>
      </c>
      <c r="D155" s="246" t="s">
        <v>178</v>
      </c>
      <c r="E155" s="247" t="s">
        <v>1018</v>
      </c>
      <c r="F155" s="248" t="s">
        <v>1019</v>
      </c>
      <c r="G155" s="249" t="s">
        <v>782</v>
      </c>
      <c r="H155" s="250">
        <v>1.2</v>
      </c>
      <c r="I155" s="251"/>
      <c r="J155" s="252">
        <f>ROUND(I155*H155,2)</f>
        <v>0</v>
      </c>
      <c r="K155" s="248" t="s">
        <v>182</v>
      </c>
      <c r="L155" s="44"/>
      <c r="M155" s="253" t="s">
        <v>1</v>
      </c>
      <c r="N155" s="254" t="s">
        <v>47</v>
      </c>
      <c r="O155" s="91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7" t="s">
        <v>599</v>
      </c>
      <c r="AT155" s="257" t="s">
        <v>178</v>
      </c>
      <c r="AU155" s="257" t="s">
        <v>92</v>
      </c>
      <c r="AY155" s="16" t="s">
        <v>175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90</v>
      </c>
      <c r="BK155" s="258">
        <f>ROUND(I155*H155,2)</f>
        <v>0</v>
      </c>
      <c r="BL155" s="16" t="s">
        <v>599</v>
      </c>
      <c r="BM155" s="257" t="s">
        <v>295</v>
      </c>
    </row>
    <row r="156" s="2" customFormat="1" ht="21.75" customHeight="1">
      <c r="A156" s="38"/>
      <c r="B156" s="39"/>
      <c r="C156" s="246" t="s">
        <v>296</v>
      </c>
      <c r="D156" s="246" t="s">
        <v>178</v>
      </c>
      <c r="E156" s="247" t="s">
        <v>1020</v>
      </c>
      <c r="F156" s="248" t="s">
        <v>1021</v>
      </c>
      <c r="G156" s="249" t="s">
        <v>782</v>
      </c>
      <c r="H156" s="250">
        <v>2.6400000000000001</v>
      </c>
      <c r="I156" s="251"/>
      <c r="J156" s="252">
        <f>ROUND(I156*H156,2)</f>
        <v>0</v>
      </c>
      <c r="K156" s="248" t="s">
        <v>182</v>
      </c>
      <c r="L156" s="44"/>
      <c r="M156" s="253" t="s">
        <v>1</v>
      </c>
      <c r="N156" s="254" t="s">
        <v>47</v>
      </c>
      <c r="O156" s="91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7" t="s">
        <v>599</v>
      </c>
      <c r="AT156" s="257" t="s">
        <v>178</v>
      </c>
      <c r="AU156" s="257" t="s">
        <v>92</v>
      </c>
      <c r="AY156" s="16" t="s">
        <v>175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90</v>
      </c>
      <c r="BK156" s="258">
        <f>ROUND(I156*H156,2)</f>
        <v>0</v>
      </c>
      <c r="BL156" s="16" t="s">
        <v>599</v>
      </c>
      <c r="BM156" s="257" t="s">
        <v>299</v>
      </c>
    </row>
    <row r="157" s="2" customFormat="1" ht="16.5" customHeight="1">
      <c r="A157" s="38"/>
      <c r="B157" s="39"/>
      <c r="C157" s="246" t="s">
        <v>216</v>
      </c>
      <c r="D157" s="246" t="s">
        <v>178</v>
      </c>
      <c r="E157" s="247" t="s">
        <v>784</v>
      </c>
      <c r="F157" s="248" t="s">
        <v>785</v>
      </c>
      <c r="G157" s="249" t="s">
        <v>782</v>
      </c>
      <c r="H157" s="250">
        <v>8.6679999999999993</v>
      </c>
      <c r="I157" s="251"/>
      <c r="J157" s="252">
        <f>ROUND(I157*H157,2)</f>
        <v>0</v>
      </c>
      <c r="K157" s="248" t="s">
        <v>182</v>
      </c>
      <c r="L157" s="44"/>
      <c r="M157" s="253" t="s">
        <v>1</v>
      </c>
      <c r="N157" s="254" t="s">
        <v>47</v>
      </c>
      <c r="O157" s="91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7" t="s">
        <v>599</v>
      </c>
      <c r="AT157" s="257" t="s">
        <v>178</v>
      </c>
      <c r="AU157" s="257" t="s">
        <v>92</v>
      </c>
      <c r="AY157" s="16" t="s">
        <v>175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90</v>
      </c>
      <c r="BK157" s="258">
        <f>ROUND(I157*H157,2)</f>
        <v>0</v>
      </c>
      <c r="BL157" s="16" t="s">
        <v>599</v>
      </c>
      <c r="BM157" s="257" t="s">
        <v>302</v>
      </c>
    </row>
    <row r="158" s="2" customFormat="1" ht="21.75" customHeight="1">
      <c r="A158" s="38"/>
      <c r="B158" s="39"/>
      <c r="C158" s="246" t="s">
        <v>303</v>
      </c>
      <c r="D158" s="246" t="s">
        <v>178</v>
      </c>
      <c r="E158" s="247" t="s">
        <v>788</v>
      </c>
      <c r="F158" s="248" t="s">
        <v>789</v>
      </c>
      <c r="G158" s="249" t="s">
        <v>597</v>
      </c>
      <c r="H158" s="250">
        <v>203.5</v>
      </c>
      <c r="I158" s="251"/>
      <c r="J158" s="252">
        <f>ROUND(I158*H158,2)</f>
        <v>0</v>
      </c>
      <c r="K158" s="248" t="s">
        <v>182</v>
      </c>
      <c r="L158" s="44"/>
      <c r="M158" s="253" t="s">
        <v>1</v>
      </c>
      <c r="N158" s="254" t="s">
        <v>47</v>
      </c>
      <c r="O158" s="91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7" t="s">
        <v>599</v>
      </c>
      <c r="AT158" s="257" t="s">
        <v>178</v>
      </c>
      <c r="AU158" s="257" t="s">
        <v>92</v>
      </c>
      <c r="AY158" s="16" t="s">
        <v>175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90</v>
      </c>
      <c r="BK158" s="258">
        <f>ROUND(I158*H158,2)</f>
        <v>0</v>
      </c>
      <c r="BL158" s="16" t="s">
        <v>599</v>
      </c>
      <c r="BM158" s="257" t="s">
        <v>306</v>
      </c>
    </row>
    <row r="159" s="2" customFormat="1" ht="21.75" customHeight="1">
      <c r="A159" s="38"/>
      <c r="B159" s="39"/>
      <c r="C159" s="246" t="s">
        <v>222</v>
      </c>
      <c r="D159" s="246" t="s">
        <v>178</v>
      </c>
      <c r="E159" s="247" t="s">
        <v>791</v>
      </c>
      <c r="F159" s="248" t="s">
        <v>792</v>
      </c>
      <c r="G159" s="249" t="s">
        <v>597</v>
      </c>
      <c r="H159" s="250">
        <v>203.5</v>
      </c>
      <c r="I159" s="251"/>
      <c r="J159" s="252">
        <f>ROUND(I159*H159,2)</f>
        <v>0</v>
      </c>
      <c r="K159" s="248" t="s">
        <v>182</v>
      </c>
      <c r="L159" s="44"/>
      <c r="M159" s="253" t="s">
        <v>1</v>
      </c>
      <c r="N159" s="254" t="s">
        <v>47</v>
      </c>
      <c r="O159" s="91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7" t="s">
        <v>599</v>
      </c>
      <c r="AT159" s="257" t="s">
        <v>178</v>
      </c>
      <c r="AU159" s="257" t="s">
        <v>92</v>
      </c>
      <c r="AY159" s="16" t="s">
        <v>175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90</v>
      </c>
      <c r="BK159" s="258">
        <f>ROUND(I159*H159,2)</f>
        <v>0</v>
      </c>
      <c r="BL159" s="16" t="s">
        <v>599</v>
      </c>
      <c r="BM159" s="257" t="s">
        <v>309</v>
      </c>
    </row>
    <row r="160" s="2" customFormat="1" ht="21.75" customHeight="1">
      <c r="A160" s="38"/>
      <c r="B160" s="39"/>
      <c r="C160" s="246" t="s">
        <v>7</v>
      </c>
      <c r="D160" s="246" t="s">
        <v>178</v>
      </c>
      <c r="E160" s="247" t="s">
        <v>793</v>
      </c>
      <c r="F160" s="248" t="s">
        <v>794</v>
      </c>
      <c r="G160" s="249" t="s">
        <v>597</v>
      </c>
      <c r="H160" s="250">
        <v>203.5</v>
      </c>
      <c r="I160" s="251"/>
      <c r="J160" s="252">
        <f>ROUND(I160*H160,2)</f>
        <v>0</v>
      </c>
      <c r="K160" s="248" t="s">
        <v>182</v>
      </c>
      <c r="L160" s="44"/>
      <c r="M160" s="253" t="s">
        <v>1</v>
      </c>
      <c r="N160" s="254" t="s">
        <v>47</v>
      </c>
      <c r="O160" s="91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7" t="s">
        <v>599</v>
      </c>
      <c r="AT160" s="257" t="s">
        <v>178</v>
      </c>
      <c r="AU160" s="257" t="s">
        <v>92</v>
      </c>
      <c r="AY160" s="16" t="s">
        <v>175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90</v>
      </c>
      <c r="BK160" s="258">
        <f>ROUND(I160*H160,2)</f>
        <v>0</v>
      </c>
      <c r="BL160" s="16" t="s">
        <v>599</v>
      </c>
      <c r="BM160" s="257" t="s">
        <v>312</v>
      </c>
    </row>
    <row r="161" s="2" customFormat="1" ht="16.5" customHeight="1">
      <c r="A161" s="38"/>
      <c r="B161" s="39"/>
      <c r="C161" s="246" t="s">
        <v>225</v>
      </c>
      <c r="D161" s="246" t="s">
        <v>178</v>
      </c>
      <c r="E161" s="247" t="s">
        <v>795</v>
      </c>
      <c r="F161" s="248" t="s">
        <v>796</v>
      </c>
      <c r="G161" s="249" t="s">
        <v>782</v>
      </c>
      <c r="H161" s="250">
        <v>18.579000000000001</v>
      </c>
      <c r="I161" s="251"/>
      <c r="J161" s="252">
        <f>ROUND(I161*H161,2)</f>
        <v>0</v>
      </c>
      <c r="K161" s="248" t="s">
        <v>198</v>
      </c>
      <c r="L161" s="44"/>
      <c r="M161" s="253" t="s">
        <v>1</v>
      </c>
      <c r="N161" s="254" t="s">
        <v>47</v>
      </c>
      <c r="O161" s="91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7" t="s">
        <v>599</v>
      </c>
      <c r="AT161" s="257" t="s">
        <v>178</v>
      </c>
      <c r="AU161" s="257" t="s">
        <v>92</v>
      </c>
      <c r="AY161" s="16" t="s">
        <v>175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90</v>
      </c>
      <c r="BK161" s="258">
        <f>ROUND(I161*H161,2)</f>
        <v>0</v>
      </c>
      <c r="BL161" s="16" t="s">
        <v>599</v>
      </c>
      <c r="BM161" s="257" t="s">
        <v>317</v>
      </c>
    </row>
    <row r="162" s="2" customFormat="1" ht="21.75" customHeight="1">
      <c r="A162" s="38"/>
      <c r="B162" s="39"/>
      <c r="C162" s="246" t="s">
        <v>318</v>
      </c>
      <c r="D162" s="246" t="s">
        <v>178</v>
      </c>
      <c r="E162" s="247" t="s">
        <v>797</v>
      </c>
      <c r="F162" s="248" t="s">
        <v>798</v>
      </c>
      <c r="G162" s="249" t="s">
        <v>782</v>
      </c>
      <c r="H162" s="250">
        <v>167.21100000000001</v>
      </c>
      <c r="I162" s="251"/>
      <c r="J162" s="252">
        <f>ROUND(I162*H162,2)</f>
        <v>0</v>
      </c>
      <c r="K162" s="248" t="s">
        <v>198</v>
      </c>
      <c r="L162" s="44"/>
      <c r="M162" s="253" t="s">
        <v>1</v>
      </c>
      <c r="N162" s="254" t="s">
        <v>47</v>
      </c>
      <c r="O162" s="91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57" t="s">
        <v>599</v>
      </c>
      <c r="AT162" s="257" t="s">
        <v>178</v>
      </c>
      <c r="AU162" s="257" t="s">
        <v>92</v>
      </c>
      <c r="AY162" s="16" t="s">
        <v>175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90</v>
      </c>
      <c r="BK162" s="258">
        <f>ROUND(I162*H162,2)</f>
        <v>0</v>
      </c>
      <c r="BL162" s="16" t="s">
        <v>599</v>
      </c>
      <c r="BM162" s="257" t="s">
        <v>321</v>
      </c>
    </row>
    <row r="163" s="2" customFormat="1" ht="16.5" customHeight="1">
      <c r="A163" s="38"/>
      <c r="B163" s="39"/>
      <c r="C163" s="246" t="s">
        <v>230</v>
      </c>
      <c r="D163" s="246" t="s">
        <v>178</v>
      </c>
      <c r="E163" s="247" t="s">
        <v>800</v>
      </c>
      <c r="F163" s="248" t="s">
        <v>801</v>
      </c>
      <c r="G163" s="249" t="s">
        <v>782</v>
      </c>
      <c r="H163" s="250">
        <v>18.579000000000001</v>
      </c>
      <c r="I163" s="251"/>
      <c r="J163" s="252">
        <f>ROUND(I163*H163,2)</f>
        <v>0</v>
      </c>
      <c r="K163" s="248" t="s">
        <v>182</v>
      </c>
      <c r="L163" s="44"/>
      <c r="M163" s="253" t="s">
        <v>1</v>
      </c>
      <c r="N163" s="254" t="s">
        <v>47</v>
      </c>
      <c r="O163" s="91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7" t="s">
        <v>599</v>
      </c>
      <c r="AT163" s="257" t="s">
        <v>178</v>
      </c>
      <c r="AU163" s="257" t="s">
        <v>92</v>
      </c>
      <c r="AY163" s="16" t="s">
        <v>175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90</v>
      </c>
      <c r="BK163" s="258">
        <f>ROUND(I163*H163,2)</f>
        <v>0</v>
      </c>
      <c r="BL163" s="16" t="s">
        <v>599</v>
      </c>
      <c r="BM163" s="257" t="s">
        <v>324</v>
      </c>
    </row>
    <row r="164" s="2" customFormat="1" ht="21.75" customHeight="1">
      <c r="A164" s="38"/>
      <c r="B164" s="39"/>
      <c r="C164" s="246" t="s">
        <v>325</v>
      </c>
      <c r="D164" s="246" t="s">
        <v>178</v>
      </c>
      <c r="E164" s="247" t="s">
        <v>802</v>
      </c>
      <c r="F164" s="248" t="s">
        <v>803</v>
      </c>
      <c r="G164" s="249" t="s">
        <v>804</v>
      </c>
      <c r="H164" s="250">
        <v>33.442</v>
      </c>
      <c r="I164" s="251"/>
      <c r="J164" s="252">
        <f>ROUND(I164*H164,2)</f>
        <v>0</v>
      </c>
      <c r="K164" s="248" t="s">
        <v>182</v>
      </c>
      <c r="L164" s="44"/>
      <c r="M164" s="253" t="s">
        <v>1</v>
      </c>
      <c r="N164" s="254" t="s">
        <v>47</v>
      </c>
      <c r="O164" s="91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7" t="s">
        <v>599</v>
      </c>
      <c r="AT164" s="257" t="s">
        <v>178</v>
      </c>
      <c r="AU164" s="257" t="s">
        <v>92</v>
      </c>
      <c r="AY164" s="16" t="s">
        <v>175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90</v>
      </c>
      <c r="BK164" s="258">
        <f>ROUND(I164*H164,2)</f>
        <v>0</v>
      </c>
      <c r="BL164" s="16" t="s">
        <v>599</v>
      </c>
      <c r="BM164" s="257" t="s">
        <v>329</v>
      </c>
    </row>
    <row r="165" s="2" customFormat="1" ht="16.5" customHeight="1">
      <c r="A165" s="38"/>
      <c r="B165" s="39"/>
      <c r="C165" s="246" t="s">
        <v>240</v>
      </c>
      <c r="D165" s="246" t="s">
        <v>178</v>
      </c>
      <c r="E165" s="247" t="s">
        <v>806</v>
      </c>
      <c r="F165" s="248" t="s">
        <v>807</v>
      </c>
      <c r="G165" s="249" t="s">
        <v>782</v>
      </c>
      <c r="H165" s="250">
        <v>11.147</v>
      </c>
      <c r="I165" s="251"/>
      <c r="J165" s="252">
        <f>ROUND(I165*H165,2)</f>
        <v>0</v>
      </c>
      <c r="K165" s="248" t="s">
        <v>182</v>
      </c>
      <c r="L165" s="44"/>
      <c r="M165" s="253" t="s">
        <v>1</v>
      </c>
      <c r="N165" s="254" t="s">
        <v>47</v>
      </c>
      <c r="O165" s="91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7" t="s">
        <v>599</v>
      </c>
      <c r="AT165" s="257" t="s">
        <v>178</v>
      </c>
      <c r="AU165" s="257" t="s">
        <v>92</v>
      </c>
      <c r="AY165" s="16" t="s">
        <v>175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90</v>
      </c>
      <c r="BK165" s="258">
        <f>ROUND(I165*H165,2)</f>
        <v>0</v>
      </c>
      <c r="BL165" s="16" t="s">
        <v>599</v>
      </c>
      <c r="BM165" s="257" t="s">
        <v>332</v>
      </c>
    </row>
    <row r="166" s="2" customFormat="1" ht="16.5" customHeight="1">
      <c r="A166" s="38"/>
      <c r="B166" s="39"/>
      <c r="C166" s="246" t="s">
        <v>333</v>
      </c>
      <c r="D166" s="246" t="s">
        <v>178</v>
      </c>
      <c r="E166" s="247" t="s">
        <v>809</v>
      </c>
      <c r="F166" s="248" t="s">
        <v>810</v>
      </c>
      <c r="G166" s="249" t="s">
        <v>782</v>
      </c>
      <c r="H166" s="250">
        <v>11.147</v>
      </c>
      <c r="I166" s="251"/>
      <c r="J166" s="252">
        <f>ROUND(I166*H166,2)</f>
        <v>0</v>
      </c>
      <c r="K166" s="248" t="s">
        <v>182</v>
      </c>
      <c r="L166" s="44"/>
      <c r="M166" s="253" t="s">
        <v>1</v>
      </c>
      <c r="N166" s="254" t="s">
        <v>47</v>
      </c>
      <c r="O166" s="91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7" t="s">
        <v>599</v>
      </c>
      <c r="AT166" s="257" t="s">
        <v>178</v>
      </c>
      <c r="AU166" s="257" t="s">
        <v>92</v>
      </c>
      <c r="AY166" s="16" t="s">
        <v>175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90</v>
      </c>
      <c r="BK166" s="258">
        <f>ROUND(I166*H166,2)</f>
        <v>0</v>
      </c>
      <c r="BL166" s="16" t="s">
        <v>599</v>
      </c>
      <c r="BM166" s="257" t="s">
        <v>336</v>
      </c>
    </row>
    <row r="167" s="12" customFormat="1" ht="25.92" customHeight="1">
      <c r="A167" s="12"/>
      <c r="B167" s="230"/>
      <c r="C167" s="231"/>
      <c r="D167" s="232" t="s">
        <v>81</v>
      </c>
      <c r="E167" s="233" t="s">
        <v>172</v>
      </c>
      <c r="F167" s="233" t="s">
        <v>173</v>
      </c>
      <c r="G167" s="231"/>
      <c r="H167" s="231"/>
      <c r="I167" s="234"/>
      <c r="J167" s="235">
        <f>BK167</f>
        <v>0</v>
      </c>
      <c r="K167" s="231"/>
      <c r="L167" s="236"/>
      <c r="M167" s="237"/>
      <c r="N167" s="238"/>
      <c r="O167" s="238"/>
      <c r="P167" s="239">
        <f>P168</f>
        <v>0</v>
      </c>
      <c r="Q167" s="238"/>
      <c r="R167" s="239">
        <f>R168</f>
        <v>0</v>
      </c>
      <c r="S167" s="238"/>
      <c r="T167" s="240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41" t="s">
        <v>174</v>
      </c>
      <c r="AT167" s="242" t="s">
        <v>81</v>
      </c>
      <c r="AU167" s="242" t="s">
        <v>82</v>
      </c>
      <c r="AY167" s="241" t="s">
        <v>175</v>
      </c>
      <c r="BK167" s="243">
        <f>BK168</f>
        <v>0</v>
      </c>
    </row>
    <row r="168" s="12" customFormat="1" ht="22.8" customHeight="1">
      <c r="A168" s="12"/>
      <c r="B168" s="230"/>
      <c r="C168" s="231"/>
      <c r="D168" s="232" t="s">
        <v>81</v>
      </c>
      <c r="E168" s="244" t="s">
        <v>205</v>
      </c>
      <c r="F168" s="244" t="s">
        <v>206</v>
      </c>
      <c r="G168" s="231"/>
      <c r="H168" s="231"/>
      <c r="I168" s="234"/>
      <c r="J168" s="245">
        <f>BK168</f>
        <v>0</v>
      </c>
      <c r="K168" s="231"/>
      <c r="L168" s="236"/>
      <c r="M168" s="237"/>
      <c r="N168" s="238"/>
      <c r="O168" s="238"/>
      <c r="P168" s="239">
        <f>P169</f>
        <v>0</v>
      </c>
      <c r="Q168" s="238"/>
      <c r="R168" s="239">
        <f>R169</f>
        <v>0</v>
      </c>
      <c r="S168" s="238"/>
      <c r="T168" s="240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41" t="s">
        <v>174</v>
      </c>
      <c r="AT168" s="242" t="s">
        <v>81</v>
      </c>
      <c r="AU168" s="242" t="s">
        <v>90</v>
      </c>
      <c r="AY168" s="241" t="s">
        <v>175</v>
      </c>
      <c r="BK168" s="243">
        <f>BK169</f>
        <v>0</v>
      </c>
    </row>
    <row r="169" s="2" customFormat="1" ht="16.5" customHeight="1">
      <c r="A169" s="38"/>
      <c r="B169" s="39"/>
      <c r="C169" s="246" t="s">
        <v>248</v>
      </c>
      <c r="D169" s="246" t="s">
        <v>178</v>
      </c>
      <c r="E169" s="247" t="s">
        <v>811</v>
      </c>
      <c r="F169" s="248" t="s">
        <v>812</v>
      </c>
      <c r="G169" s="249" t="s">
        <v>606</v>
      </c>
      <c r="H169" s="250">
        <v>2</v>
      </c>
      <c r="I169" s="251"/>
      <c r="J169" s="252">
        <f>ROUND(I169*H169,2)</f>
        <v>0</v>
      </c>
      <c r="K169" s="248" t="s">
        <v>182</v>
      </c>
      <c r="L169" s="44"/>
      <c r="M169" s="267" t="s">
        <v>1</v>
      </c>
      <c r="N169" s="268" t="s">
        <v>47</v>
      </c>
      <c r="O169" s="265"/>
      <c r="P169" s="269">
        <f>O169*H169</f>
        <v>0</v>
      </c>
      <c r="Q169" s="269">
        <v>0</v>
      </c>
      <c r="R169" s="269">
        <f>Q169*H169</f>
        <v>0</v>
      </c>
      <c r="S169" s="269">
        <v>0</v>
      </c>
      <c r="T169" s="27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7" t="s">
        <v>183</v>
      </c>
      <c r="AT169" s="257" t="s">
        <v>178</v>
      </c>
      <c r="AU169" s="257" t="s">
        <v>92</v>
      </c>
      <c r="AY169" s="16" t="s">
        <v>175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90</v>
      </c>
      <c r="BK169" s="258">
        <f>ROUND(I169*H169,2)</f>
        <v>0</v>
      </c>
      <c r="BL169" s="16" t="s">
        <v>183</v>
      </c>
      <c r="BM169" s="257" t="s">
        <v>339</v>
      </c>
    </row>
    <row r="170" s="2" customFormat="1" ht="6.96" customHeight="1">
      <c r="A170" s="38"/>
      <c r="B170" s="66"/>
      <c r="C170" s="67"/>
      <c r="D170" s="67"/>
      <c r="E170" s="67"/>
      <c r="F170" s="67"/>
      <c r="G170" s="67"/>
      <c r="H170" s="67"/>
      <c r="I170" s="195"/>
      <c r="J170" s="67"/>
      <c r="K170" s="67"/>
      <c r="L170" s="44"/>
      <c r="M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</row>
  </sheetData>
  <sheetProtection sheet="1" autoFilter="0" formatColumns="0" formatRows="0" objects="1" scenarios="1" spinCount="100000" saltValue="dQbIyGbipTI1gJd5HPCKye0rc0FK7YpQwxA9GapwUS93SGJLlrrWCldwSKrEW0B+PSwZVuZ5xNrgHixqKlnadQ==" hashValue="sodO2A9ytt8YmgAaNEJ9vkoRSzi+X7yllLTWcyo9ixfsVWa1uziiiAejMh5TdjpICObmakldsXxoPUOTVQzuIA==" algorithmName="SHA-512" password="C43E"/>
  <autoFilter ref="C129:K169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7"/>
      <c r="C3" s="148"/>
      <c r="D3" s="148"/>
      <c r="E3" s="148"/>
      <c r="F3" s="148"/>
      <c r="G3" s="148"/>
      <c r="H3" s="19"/>
    </row>
    <row r="4" s="1" customFormat="1" ht="24.96" customHeight="1">
      <c r="B4" s="19"/>
      <c r="C4" s="150" t="s">
        <v>1022</v>
      </c>
      <c r="H4" s="19"/>
    </row>
    <row r="5" s="1" customFormat="1" ht="12" customHeight="1">
      <c r="B5" s="19"/>
      <c r="C5" s="158" t="s">
        <v>13</v>
      </c>
      <c r="D5" s="163" t="s">
        <v>14</v>
      </c>
      <c r="E5" s="1"/>
      <c r="F5" s="1"/>
      <c r="H5" s="19"/>
    </row>
    <row r="6" s="1" customFormat="1" ht="36.96" customHeight="1">
      <c r="B6" s="19"/>
      <c r="C6" s="309" t="s">
        <v>16</v>
      </c>
      <c r="D6" s="310" t="s">
        <v>17</v>
      </c>
      <c r="E6" s="1"/>
      <c r="F6" s="1"/>
      <c r="H6" s="19"/>
    </row>
    <row r="7" s="1" customFormat="1" ht="24.75" customHeight="1">
      <c r="B7" s="19"/>
      <c r="C7" s="152" t="s">
        <v>24</v>
      </c>
      <c r="D7" s="157" t="str">
        <f>'Rekapitulace stavby'!AN8</f>
        <v>11. 9. 2020</v>
      </c>
      <c r="H7" s="19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218"/>
      <c r="B9" s="311"/>
      <c r="C9" s="312" t="s">
        <v>63</v>
      </c>
      <c r="D9" s="313" t="s">
        <v>64</v>
      </c>
      <c r="E9" s="313" t="s">
        <v>161</v>
      </c>
      <c r="F9" s="314" t="s">
        <v>1023</v>
      </c>
      <c r="G9" s="218"/>
      <c r="H9" s="311"/>
    </row>
    <row r="10" s="2" customFormat="1" ht="26.4" customHeight="1">
      <c r="A10" s="38"/>
      <c r="B10" s="44"/>
      <c r="C10" s="315" t="s">
        <v>1024</v>
      </c>
      <c r="D10" s="315" t="s">
        <v>111</v>
      </c>
      <c r="E10" s="38"/>
      <c r="F10" s="38"/>
      <c r="G10" s="38"/>
      <c r="H10" s="44"/>
    </row>
    <row r="11" s="2" customFormat="1" ht="16.8" customHeight="1">
      <c r="A11" s="38"/>
      <c r="B11" s="44"/>
      <c r="C11" s="316" t="s">
        <v>538</v>
      </c>
      <c r="D11" s="317" t="s">
        <v>538</v>
      </c>
      <c r="E11" s="318" t="s">
        <v>1</v>
      </c>
      <c r="F11" s="319">
        <v>26.25</v>
      </c>
      <c r="G11" s="38"/>
      <c r="H11" s="44"/>
    </row>
    <row r="12" s="2" customFormat="1" ht="16.8" customHeight="1">
      <c r="A12" s="38"/>
      <c r="B12" s="44"/>
      <c r="C12" s="320" t="s">
        <v>538</v>
      </c>
      <c r="D12" s="320" t="s">
        <v>539</v>
      </c>
      <c r="E12" s="16" t="s">
        <v>1</v>
      </c>
      <c r="F12" s="321">
        <v>26.25</v>
      </c>
      <c r="G12" s="38"/>
      <c r="H12" s="44"/>
    </row>
    <row r="13" s="2" customFormat="1" ht="16.8" customHeight="1">
      <c r="A13" s="38"/>
      <c r="B13" s="44"/>
      <c r="C13" s="316" t="s">
        <v>469</v>
      </c>
      <c r="D13" s="317" t="s">
        <v>469</v>
      </c>
      <c r="E13" s="318" t="s">
        <v>1</v>
      </c>
      <c r="F13" s="319">
        <v>14</v>
      </c>
      <c r="G13" s="38"/>
      <c r="H13" s="44"/>
    </row>
    <row r="14" s="2" customFormat="1" ht="16.8" customHeight="1">
      <c r="A14" s="38"/>
      <c r="B14" s="44"/>
      <c r="C14" s="320" t="s">
        <v>469</v>
      </c>
      <c r="D14" s="320" t="s">
        <v>470</v>
      </c>
      <c r="E14" s="16" t="s">
        <v>1</v>
      </c>
      <c r="F14" s="321">
        <v>14</v>
      </c>
      <c r="G14" s="38"/>
      <c r="H14" s="44"/>
    </row>
    <row r="15" s="2" customFormat="1" ht="16.8" customHeight="1">
      <c r="A15" s="38"/>
      <c r="B15" s="44"/>
      <c r="C15" s="322" t="s">
        <v>1025</v>
      </c>
      <c r="D15" s="38"/>
      <c r="E15" s="38"/>
      <c r="F15" s="38"/>
      <c r="G15" s="38"/>
      <c r="H15" s="44"/>
    </row>
    <row r="16" s="2" customFormat="1" ht="16.8" customHeight="1">
      <c r="A16" s="38"/>
      <c r="B16" s="44"/>
      <c r="C16" s="320" t="s">
        <v>466</v>
      </c>
      <c r="D16" s="320" t="s">
        <v>467</v>
      </c>
      <c r="E16" s="16" t="s">
        <v>275</v>
      </c>
      <c r="F16" s="321">
        <v>24.399999999999999</v>
      </c>
      <c r="G16" s="38"/>
      <c r="H16" s="44"/>
    </row>
    <row r="17" s="2" customFormat="1" ht="16.8" customHeight="1">
      <c r="A17" s="38"/>
      <c r="B17" s="44"/>
      <c r="C17" s="316" t="s">
        <v>464</v>
      </c>
      <c r="D17" s="317" t="s">
        <v>464</v>
      </c>
      <c r="E17" s="318" t="s">
        <v>1</v>
      </c>
      <c r="F17" s="319">
        <v>112.40000000000001</v>
      </c>
      <c r="G17" s="38"/>
      <c r="H17" s="44"/>
    </row>
    <row r="18" s="2" customFormat="1" ht="16.8" customHeight="1">
      <c r="A18" s="38"/>
      <c r="B18" s="44"/>
      <c r="C18" s="320" t="s">
        <v>464</v>
      </c>
      <c r="D18" s="320" t="s">
        <v>465</v>
      </c>
      <c r="E18" s="16" t="s">
        <v>1</v>
      </c>
      <c r="F18" s="321">
        <v>112.40000000000001</v>
      </c>
      <c r="G18" s="38"/>
      <c r="H18" s="44"/>
    </row>
    <row r="19" s="2" customFormat="1" ht="16.8" customHeight="1">
      <c r="A19" s="38"/>
      <c r="B19" s="44"/>
      <c r="C19" s="316" t="s">
        <v>439</v>
      </c>
      <c r="D19" s="317" t="s">
        <v>439</v>
      </c>
      <c r="E19" s="318" t="s">
        <v>1</v>
      </c>
      <c r="F19" s="319">
        <v>14.699999999999999</v>
      </c>
      <c r="G19" s="38"/>
      <c r="H19" s="44"/>
    </row>
    <row r="20" s="2" customFormat="1" ht="16.8" customHeight="1">
      <c r="A20" s="38"/>
      <c r="B20" s="44"/>
      <c r="C20" s="320" t="s">
        <v>439</v>
      </c>
      <c r="D20" s="320" t="s">
        <v>440</v>
      </c>
      <c r="E20" s="16" t="s">
        <v>1</v>
      </c>
      <c r="F20" s="321">
        <v>14.699999999999999</v>
      </c>
      <c r="G20" s="38"/>
      <c r="H20" s="44"/>
    </row>
    <row r="21" s="2" customFormat="1" ht="16.8" customHeight="1">
      <c r="A21" s="38"/>
      <c r="B21" s="44"/>
      <c r="C21" s="322" t="s">
        <v>1025</v>
      </c>
      <c r="D21" s="38"/>
      <c r="E21" s="38"/>
      <c r="F21" s="38"/>
      <c r="G21" s="38"/>
      <c r="H21" s="44"/>
    </row>
    <row r="22" s="2" customFormat="1" ht="16.8" customHeight="1">
      <c r="A22" s="38"/>
      <c r="B22" s="44"/>
      <c r="C22" s="320" t="s">
        <v>283</v>
      </c>
      <c r="D22" s="320" t="s">
        <v>437</v>
      </c>
      <c r="E22" s="16" t="s">
        <v>260</v>
      </c>
      <c r="F22" s="321">
        <v>37.899999999999999</v>
      </c>
      <c r="G22" s="38"/>
      <c r="H22" s="44"/>
    </row>
    <row r="23" s="2" customFormat="1" ht="16.8" customHeight="1">
      <c r="A23" s="38"/>
      <c r="B23" s="44"/>
      <c r="C23" s="316" t="s">
        <v>445</v>
      </c>
      <c r="D23" s="317" t="s">
        <v>445</v>
      </c>
      <c r="E23" s="318" t="s">
        <v>1</v>
      </c>
      <c r="F23" s="319">
        <v>1.25</v>
      </c>
      <c r="G23" s="38"/>
      <c r="H23" s="44"/>
    </row>
    <row r="24" s="2" customFormat="1" ht="16.8" customHeight="1">
      <c r="A24" s="38"/>
      <c r="B24" s="44"/>
      <c r="C24" s="320" t="s">
        <v>445</v>
      </c>
      <c r="D24" s="320" t="s">
        <v>446</v>
      </c>
      <c r="E24" s="16" t="s">
        <v>1</v>
      </c>
      <c r="F24" s="321">
        <v>1.25</v>
      </c>
      <c r="G24" s="38"/>
      <c r="H24" s="44"/>
    </row>
    <row r="25" s="2" customFormat="1" ht="16.8" customHeight="1">
      <c r="A25" s="38"/>
      <c r="B25" s="44"/>
      <c r="C25" s="322" t="s">
        <v>1025</v>
      </c>
      <c r="D25" s="38"/>
      <c r="E25" s="38"/>
      <c r="F25" s="38"/>
      <c r="G25" s="38"/>
      <c r="H25" s="44"/>
    </row>
    <row r="26" s="2" customFormat="1" ht="16.8" customHeight="1">
      <c r="A26" s="38"/>
      <c r="B26" s="44"/>
      <c r="C26" s="320" t="s">
        <v>285</v>
      </c>
      <c r="D26" s="320" t="s">
        <v>437</v>
      </c>
      <c r="E26" s="16" t="s">
        <v>260</v>
      </c>
      <c r="F26" s="321">
        <v>2.0499999999999998</v>
      </c>
      <c r="G26" s="38"/>
      <c r="H26" s="44"/>
    </row>
    <row r="27" s="2" customFormat="1" ht="16.8" customHeight="1">
      <c r="A27" s="38"/>
      <c r="B27" s="44"/>
      <c r="C27" s="316" t="s">
        <v>483</v>
      </c>
      <c r="D27" s="317" t="s">
        <v>483</v>
      </c>
      <c r="E27" s="318" t="s">
        <v>1</v>
      </c>
      <c r="F27" s="319">
        <v>449.60000000000002</v>
      </c>
      <c r="G27" s="38"/>
      <c r="H27" s="44"/>
    </row>
    <row r="28" s="2" customFormat="1" ht="16.8" customHeight="1">
      <c r="A28" s="38"/>
      <c r="B28" s="44"/>
      <c r="C28" s="320" t="s">
        <v>483</v>
      </c>
      <c r="D28" s="320" t="s">
        <v>484</v>
      </c>
      <c r="E28" s="16" t="s">
        <v>1</v>
      </c>
      <c r="F28" s="321">
        <v>449.60000000000002</v>
      </c>
      <c r="G28" s="38"/>
      <c r="H28" s="44"/>
    </row>
    <row r="29" s="2" customFormat="1" ht="16.8" customHeight="1">
      <c r="A29" s="38"/>
      <c r="B29" s="44"/>
      <c r="C29" s="316" t="s">
        <v>543</v>
      </c>
      <c r="D29" s="317" t="s">
        <v>543</v>
      </c>
      <c r="E29" s="318" t="s">
        <v>1</v>
      </c>
      <c r="F29" s="319">
        <v>31.5</v>
      </c>
      <c r="G29" s="38"/>
      <c r="H29" s="44"/>
    </row>
    <row r="30" s="2" customFormat="1" ht="16.8" customHeight="1">
      <c r="A30" s="38"/>
      <c r="B30" s="44"/>
      <c r="C30" s="320" t="s">
        <v>543</v>
      </c>
      <c r="D30" s="320" t="s">
        <v>544</v>
      </c>
      <c r="E30" s="16" t="s">
        <v>1</v>
      </c>
      <c r="F30" s="321">
        <v>31.5</v>
      </c>
      <c r="G30" s="38"/>
      <c r="H30" s="44"/>
    </row>
    <row r="31" s="2" customFormat="1" ht="16.8" customHeight="1">
      <c r="A31" s="38"/>
      <c r="B31" s="44"/>
      <c r="C31" s="316" t="s">
        <v>486</v>
      </c>
      <c r="D31" s="317" t="s">
        <v>486</v>
      </c>
      <c r="E31" s="318" t="s">
        <v>1</v>
      </c>
      <c r="F31" s="319">
        <v>60</v>
      </c>
      <c r="G31" s="38"/>
      <c r="H31" s="44"/>
    </row>
    <row r="32" s="2" customFormat="1" ht="16.8" customHeight="1">
      <c r="A32" s="38"/>
      <c r="B32" s="44"/>
      <c r="C32" s="320" t="s">
        <v>486</v>
      </c>
      <c r="D32" s="320" t="s">
        <v>487</v>
      </c>
      <c r="E32" s="16" t="s">
        <v>1</v>
      </c>
      <c r="F32" s="321">
        <v>60</v>
      </c>
      <c r="G32" s="38"/>
      <c r="H32" s="44"/>
    </row>
    <row r="33" s="2" customFormat="1" ht="16.8" customHeight="1">
      <c r="A33" s="38"/>
      <c r="B33" s="44"/>
      <c r="C33" s="316" t="s">
        <v>476</v>
      </c>
      <c r="D33" s="317" t="s">
        <v>476</v>
      </c>
      <c r="E33" s="318" t="s">
        <v>1</v>
      </c>
      <c r="F33" s="319">
        <v>4.5999999999999996</v>
      </c>
      <c r="G33" s="38"/>
      <c r="H33" s="44"/>
    </row>
    <row r="34" s="2" customFormat="1" ht="16.8" customHeight="1">
      <c r="A34" s="38"/>
      <c r="B34" s="44"/>
      <c r="C34" s="320" t="s">
        <v>476</v>
      </c>
      <c r="D34" s="320" t="s">
        <v>477</v>
      </c>
      <c r="E34" s="16" t="s">
        <v>1</v>
      </c>
      <c r="F34" s="321">
        <v>4.5999999999999996</v>
      </c>
      <c r="G34" s="38"/>
      <c r="H34" s="44"/>
    </row>
    <row r="35" s="2" customFormat="1" ht="16.8" customHeight="1">
      <c r="A35" s="38"/>
      <c r="B35" s="44"/>
      <c r="C35" s="316" t="s">
        <v>490</v>
      </c>
      <c r="D35" s="317" t="s">
        <v>490</v>
      </c>
      <c r="E35" s="318" t="s">
        <v>1</v>
      </c>
      <c r="F35" s="319">
        <v>16.800000000000001</v>
      </c>
      <c r="G35" s="38"/>
      <c r="H35" s="44"/>
    </row>
    <row r="36" s="2" customFormat="1" ht="16.8" customHeight="1">
      <c r="A36" s="38"/>
      <c r="B36" s="44"/>
      <c r="C36" s="320" t="s">
        <v>490</v>
      </c>
      <c r="D36" s="320" t="s">
        <v>491</v>
      </c>
      <c r="E36" s="16" t="s">
        <v>1</v>
      </c>
      <c r="F36" s="321">
        <v>16.800000000000001</v>
      </c>
      <c r="G36" s="38"/>
      <c r="H36" s="44"/>
    </row>
    <row r="37" s="2" customFormat="1" ht="16.8" customHeight="1">
      <c r="A37" s="38"/>
      <c r="B37" s="44"/>
      <c r="C37" s="316" t="s">
        <v>456</v>
      </c>
      <c r="D37" s="317" t="s">
        <v>456</v>
      </c>
      <c r="E37" s="318" t="s">
        <v>1</v>
      </c>
      <c r="F37" s="319">
        <v>0.75</v>
      </c>
      <c r="G37" s="38"/>
      <c r="H37" s="44"/>
    </row>
    <row r="38" s="2" customFormat="1" ht="16.8" customHeight="1">
      <c r="A38" s="38"/>
      <c r="B38" s="44"/>
      <c r="C38" s="320" t="s">
        <v>456</v>
      </c>
      <c r="D38" s="320" t="s">
        <v>419</v>
      </c>
      <c r="E38" s="16" t="s">
        <v>1</v>
      </c>
      <c r="F38" s="321">
        <v>0.75</v>
      </c>
      <c r="G38" s="38"/>
      <c r="H38" s="44"/>
    </row>
    <row r="39" s="2" customFormat="1" ht="16.8" customHeight="1">
      <c r="A39" s="38"/>
      <c r="B39" s="44"/>
      <c r="C39" s="316" t="s">
        <v>452</v>
      </c>
      <c r="D39" s="317" t="s">
        <v>452</v>
      </c>
      <c r="E39" s="318" t="s">
        <v>1</v>
      </c>
      <c r="F39" s="319">
        <v>15</v>
      </c>
      <c r="G39" s="38"/>
      <c r="H39" s="44"/>
    </row>
    <row r="40" s="2" customFormat="1" ht="16.8" customHeight="1">
      <c r="A40" s="38"/>
      <c r="B40" s="44"/>
      <c r="C40" s="320" t="s">
        <v>452</v>
      </c>
      <c r="D40" s="320" t="s">
        <v>453</v>
      </c>
      <c r="E40" s="16" t="s">
        <v>1</v>
      </c>
      <c r="F40" s="321">
        <v>15</v>
      </c>
      <c r="G40" s="38"/>
      <c r="H40" s="44"/>
    </row>
    <row r="41" s="2" customFormat="1" ht="16.8" customHeight="1">
      <c r="A41" s="38"/>
      <c r="B41" s="44"/>
      <c r="C41" s="316" t="s">
        <v>460</v>
      </c>
      <c r="D41" s="317" t="s">
        <v>460</v>
      </c>
      <c r="E41" s="318" t="s">
        <v>1</v>
      </c>
      <c r="F41" s="319">
        <v>4.2000000000000002</v>
      </c>
      <c r="G41" s="38"/>
      <c r="H41" s="44"/>
    </row>
    <row r="42" s="2" customFormat="1" ht="16.8" customHeight="1">
      <c r="A42" s="38"/>
      <c r="B42" s="44"/>
      <c r="C42" s="320" t="s">
        <v>460</v>
      </c>
      <c r="D42" s="320" t="s">
        <v>461</v>
      </c>
      <c r="E42" s="16" t="s">
        <v>1</v>
      </c>
      <c r="F42" s="321">
        <v>4.2000000000000002</v>
      </c>
      <c r="G42" s="38"/>
      <c r="H42" s="44"/>
    </row>
    <row r="43" s="2" customFormat="1" ht="16.8" customHeight="1">
      <c r="A43" s="38"/>
      <c r="B43" s="44"/>
      <c r="C43" s="316" t="s">
        <v>422</v>
      </c>
      <c r="D43" s="317" t="s">
        <v>422</v>
      </c>
      <c r="E43" s="318" t="s">
        <v>1</v>
      </c>
      <c r="F43" s="319">
        <v>2.5</v>
      </c>
      <c r="G43" s="38"/>
      <c r="H43" s="44"/>
    </row>
    <row r="44" s="2" customFormat="1" ht="16.8" customHeight="1">
      <c r="A44" s="38"/>
      <c r="B44" s="44"/>
      <c r="C44" s="320" t="s">
        <v>422</v>
      </c>
      <c r="D44" s="320" t="s">
        <v>423</v>
      </c>
      <c r="E44" s="16" t="s">
        <v>1</v>
      </c>
      <c r="F44" s="321">
        <v>2.5</v>
      </c>
      <c r="G44" s="38"/>
      <c r="H44" s="44"/>
    </row>
    <row r="45" s="2" customFormat="1" ht="16.8" customHeight="1">
      <c r="A45" s="38"/>
      <c r="B45" s="44"/>
      <c r="C45" s="316" t="s">
        <v>433</v>
      </c>
      <c r="D45" s="317" t="s">
        <v>433</v>
      </c>
      <c r="E45" s="318" t="s">
        <v>1</v>
      </c>
      <c r="F45" s="319">
        <v>2.5</v>
      </c>
      <c r="G45" s="38"/>
      <c r="H45" s="44"/>
    </row>
    <row r="46" s="2" customFormat="1" ht="16.8" customHeight="1">
      <c r="A46" s="38"/>
      <c r="B46" s="44"/>
      <c r="C46" s="320" t="s">
        <v>433</v>
      </c>
      <c r="D46" s="320" t="s">
        <v>423</v>
      </c>
      <c r="E46" s="16" t="s">
        <v>1</v>
      </c>
      <c r="F46" s="321">
        <v>2.5</v>
      </c>
      <c r="G46" s="38"/>
      <c r="H46" s="44"/>
    </row>
    <row r="47" s="2" customFormat="1" ht="16.8" customHeight="1">
      <c r="A47" s="38"/>
      <c r="B47" s="44"/>
      <c r="C47" s="316" t="s">
        <v>548</v>
      </c>
      <c r="D47" s="317" t="s">
        <v>548</v>
      </c>
      <c r="E47" s="318" t="s">
        <v>1</v>
      </c>
      <c r="F47" s="319">
        <v>30</v>
      </c>
      <c r="G47" s="38"/>
      <c r="H47" s="44"/>
    </row>
    <row r="48" s="2" customFormat="1" ht="16.8" customHeight="1">
      <c r="A48" s="38"/>
      <c r="B48" s="44"/>
      <c r="C48" s="320" t="s">
        <v>548</v>
      </c>
      <c r="D48" s="320" t="s">
        <v>249</v>
      </c>
      <c r="E48" s="16" t="s">
        <v>1</v>
      </c>
      <c r="F48" s="321">
        <v>30</v>
      </c>
      <c r="G48" s="38"/>
      <c r="H48" s="44"/>
    </row>
    <row r="49" s="2" customFormat="1" ht="16.8" customHeight="1">
      <c r="A49" s="38"/>
      <c r="B49" s="44"/>
      <c r="C49" s="316" t="s">
        <v>397</v>
      </c>
      <c r="D49" s="317" t="s">
        <v>397</v>
      </c>
      <c r="E49" s="318" t="s">
        <v>1</v>
      </c>
      <c r="F49" s="319">
        <v>33.719999999999999</v>
      </c>
      <c r="G49" s="38"/>
      <c r="H49" s="44"/>
    </row>
    <row r="50" s="2" customFormat="1" ht="16.8" customHeight="1">
      <c r="A50" s="38"/>
      <c r="B50" s="44"/>
      <c r="C50" s="320" t="s">
        <v>397</v>
      </c>
      <c r="D50" s="320" t="s">
        <v>398</v>
      </c>
      <c r="E50" s="16" t="s">
        <v>1</v>
      </c>
      <c r="F50" s="321">
        <v>33.719999999999999</v>
      </c>
      <c r="G50" s="38"/>
      <c r="H50" s="44"/>
    </row>
    <row r="51" s="2" customFormat="1" ht="16.8" customHeight="1">
      <c r="A51" s="38"/>
      <c r="B51" s="44"/>
      <c r="C51" s="322" t="s">
        <v>1025</v>
      </c>
      <c r="D51" s="38"/>
      <c r="E51" s="38"/>
      <c r="F51" s="38"/>
      <c r="G51" s="38"/>
      <c r="H51" s="44"/>
    </row>
    <row r="52" s="2" customFormat="1" ht="16.8" customHeight="1">
      <c r="A52" s="38"/>
      <c r="B52" s="44"/>
      <c r="C52" s="320" t="s">
        <v>262</v>
      </c>
      <c r="D52" s="320" t="s">
        <v>394</v>
      </c>
      <c r="E52" s="16" t="s">
        <v>260</v>
      </c>
      <c r="F52" s="321">
        <v>39.899999999999999</v>
      </c>
      <c r="G52" s="38"/>
      <c r="H52" s="44"/>
    </row>
    <row r="53" s="2" customFormat="1" ht="16.8" customHeight="1">
      <c r="A53" s="38"/>
      <c r="B53" s="44"/>
      <c r="C53" s="316" t="s">
        <v>430</v>
      </c>
      <c r="D53" s="317" t="s">
        <v>430</v>
      </c>
      <c r="E53" s="318" t="s">
        <v>1</v>
      </c>
      <c r="F53" s="319">
        <v>25</v>
      </c>
      <c r="G53" s="38"/>
      <c r="H53" s="44"/>
    </row>
    <row r="54" s="2" customFormat="1" ht="16.8" customHeight="1">
      <c r="A54" s="38"/>
      <c r="B54" s="44"/>
      <c r="C54" s="320" t="s">
        <v>430</v>
      </c>
      <c r="D54" s="320" t="s">
        <v>325</v>
      </c>
      <c r="E54" s="16" t="s">
        <v>1</v>
      </c>
      <c r="F54" s="321">
        <v>25</v>
      </c>
      <c r="G54" s="38"/>
      <c r="H54" s="44"/>
    </row>
    <row r="55" s="2" customFormat="1" ht="16.8" customHeight="1">
      <c r="A55" s="38"/>
      <c r="B55" s="44"/>
      <c r="C55" s="316" t="s">
        <v>426</v>
      </c>
      <c r="D55" s="317" t="s">
        <v>426</v>
      </c>
      <c r="E55" s="318" t="s">
        <v>1</v>
      </c>
      <c r="F55" s="319">
        <v>103</v>
      </c>
      <c r="G55" s="38"/>
      <c r="H55" s="44"/>
    </row>
    <row r="56" s="2" customFormat="1" ht="16.8" customHeight="1">
      <c r="A56" s="38"/>
      <c r="B56" s="44"/>
      <c r="C56" s="320" t="s">
        <v>426</v>
      </c>
      <c r="D56" s="320" t="s">
        <v>427</v>
      </c>
      <c r="E56" s="16" t="s">
        <v>1</v>
      </c>
      <c r="F56" s="321">
        <v>103</v>
      </c>
      <c r="G56" s="38"/>
      <c r="H56" s="44"/>
    </row>
    <row r="57" s="2" customFormat="1" ht="16.8" customHeight="1">
      <c r="A57" s="38"/>
      <c r="B57" s="44"/>
      <c r="C57" s="316" t="s">
        <v>436</v>
      </c>
      <c r="D57" s="317" t="s">
        <v>436</v>
      </c>
      <c r="E57" s="318" t="s">
        <v>1</v>
      </c>
      <c r="F57" s="319">
        <v>25</v>
      </c>
      <c r="G57" s="38"/>
      <c r="H57" s="44"/>
    </row>
    <row r="58" s="2" customFormat="1" ht="16.8" customHeight="1">
      <c r="A58" s="38"/>
      <c r="B58" s="44"/>
      <c r="C58" s="320" t="s">
        <v>436</v>
      </c>
      <c r="D58" s="320" t="s">
        <v>325</v>
      </c>
      <c r="E58" s="16" t="s">
        <v>1</v>
      </c>
      <c r="F58" s="321">
        <v>25</v>
      </c>
      <c r="G58" s="38"/>
      <c r="H58" s="44"/>
    </row>
    <row r="59" s="2" customFormat="1" ht="16.8" customHeight="1">
      <c r="A59" s="38"/>
      <c r="B59" s="44"/>
      <c r="C59" s="316" t="s">
        <v>405</v>
      </c>
      <c r="D59" s="317" t="s">
        <v>405</v>
      </c>
      <c r="E59" s="318" t="s">
        <v>1</v>
      </c>
      <c r="F59" s="319">
        <v>9.1500000000000004</v>
      </c>
      <c r="G59" s="38"/>
      <c r="H59" s="44"/>
    </row>
    <row r="60" s="2" customFormat="1" ht="16.8" customHeight="1">
      <c r="A60" s="38"/>
      <c r="B60" s="44"/>
      <c r="C60" s="320" t="s">
        <v>405</v>
      </c>
      <c r="D60" s="320" t="s">
        <v>406</v>
      </c>
      <c r="E60" s="16" t="s">
        <v>1</v>
      </c>
      <c r="F60" s="321">
        <v>9.1500000000000004</v>
      </c>
      <c r="G60" s="38"/>
      <c r="H60" s="44"/>
    </row>
    <row r="61" s="2" customFormat="1" ht="16.8" customHeight="1">
      <c r="A61" s="38"/>
      <c r="B61" s="44"/>
      <c r="C61" s="322" t="s">
        <v>1025</v>
      </c>
      <c r="D61" s="38"/>
      <c r="E61" s="38"/>
      <c r="F61" s="38"/>
      <c r="G61" s="38"/>
      <c r="H61" s="44"/>
    </row>
    <row r="62" s="2" customFormat="1" ht="16.8" customHeight="1">
      <c r="A62" s="38"/>
      <c r="B62" s="44"/>
      <c r="C62" s="320" t="s">
        <v>264</v>
      </c>
      <c r="D62" s="320" t="s">
        <v>403</v>
      </c>
      <c r="E62" s="16" t="s">
        <v>260</v>
      </c>
      <c r="F62" s="321">
        <v>16.199999999999999</v>
      </c>
      <c r="G62" s="38"/>
      <c r="H62" s="44"/>
    </row>
    <row r="63" s="2" customFormat="1" ht="16.8" customHeight="1">
      <c r="A63" s="38"/>
      <c r="B63" s="44"/>
      <c r="C63" s="316" t="s">
        <v>418</v>
      </c>
      <c r="D63" s="317" t="s">
        <v>418</v>
      </c>
      <c r="E63" s="318" t="s">
        <v>1</v>
      </c>
      <c r="F63" s="319">
        <v>0.75</v>
      </c>
      <c r="G63" s="38"/>
      <c r="H63" s="44"/>
    </row>
    <row r="64" s="2" customFormat="1" ht="16.8" customHeight="1">
      <c r="A64" s="38"/>
      <c r="B64" s="44"/>
      <c r="C64" s="320" t="s">
        <v>418</v>
      </c>
      <c r="D64" s="320" t="s">
        <v>419</v>
      </c>
      <c r="E64" s="16" t="s">
        <v>1</v>
      </c>
      <c r="F64" s="321">
        <v>0.75</v>
      </c>
      <c r="G64" s="38"/>
      <c r="H64" s="44"/>
    </row>
    <row r="65" s="2" customFormat="1" ht="16.8" customHeight="1">
      <c r="A65" s="38"/>
      <c r="B65" s="44"/>
      <c r="C65" s="316" t="s">
        <v>517</v>
      </c>
      <c r="D65" s="317" t="s">
        <v>517</v>
      </c>
      <c r="E65" s="318" t="s">
        <v>1</v>
      </c>
      <c r="F65" s="319">
        <v>0.063</v>
      </c>
      <c r="G65" s="38"/>
      <c r="H65" s="44"/>
    </row>
    <row r="66" s="2" customFormat="1" ht="16.8" customHeight="1">
      <c r="A66" s="38"/>
      <c r="B66" s="44"/>
      <c r="C66" s="320" t="s">
        <v>517</v>
      </c>
      <c r="D66" s="320" t="s">
        <v>518</v>
      </c>
      <c r="E66" s="16" t="s">
        <v>1</v>
      </c>
      <c r="F66" s="321">
        <v>0.063</v>
      </c>
      <c r="G66" s="38"/>
      <c r="H66" s="44"/>
    </row>
    <row r="67" s="2" customFormat="1" ht="16.8" customHeight="1">
      <c r="A67" s="38"/>
      <c r="B67" s="44"/>
      <c r="C67" s="322" t="s">
        <v>1025</v>
      </c>
      <c r="D67" s="38"/>
      <c r="E67" s="38"/>
      <c r="F67" s="38"/>
      <c r="G67" s="38"/>
      <c r="H67" s="44"/>
    </row>
    <row r="68" s="2" customFormat="1" ht="16.8" customHeight="1">
      <c r="A68" s="38"/>
      <c r="B68" s="44"/>
      <c r="C68" s="320" t="s">
        <v>322</v>
      </c>
      <c r="D68" s="320" t="s">
        <v>515</v>
      </c>
      <c r="E68" s="16" t="s">
        <v>275</v>
      </c>
      <c r="F68" s="321">
        <v>10.063000000000001</v>
      </c>
      <c r="G68" s="38"/>
      <c r="H68" s="44"/>
    </row>
    <row r="69" s="2" customFormat="1" ht="16.8" customHeight="1">
      <c r="A69" s="38"/>
      <c r="B69" s="44"/>
      <c r="C69" s="316" t="s">
        <v>525</v>
      </c>
      <c r="D69" s="317" t="s">
        <v>525</v>
      </c>
      <c r="E69" s="318" t="s">
        <v>1</v>
      </c>
      <c r="F69" s="319">
        <v>2</v>
      </c>
      <c r="G69" s="38"/>
      <c r="H69" s="44"/>
    </row>
    <row r="70" s="2" customFormat="1" ht="16.8" customHeight="1">
      <c r="A70" s="38"/>
      <c r="B70" s="44"/>
      <c r="C70" s="320" t="s">
        <v>525</v>
      </c>
      <c r="D70" s="320" t="s">
        <v>92</v>
      </c>
      <c r="E70" s="16" t="s">
        <v>1</v>
      </c>
      <c r="F70" s="321">
        <v>2</v>
      </c>
      <c r="G70" s="38"/>
      <c r="H70" s="44"/>
    </row>
    <row r="71" s="2" customFormat="1" ht="16.8" customHeight="1">
      <c r="A71" s="38"/>
      <c r="B71" s="44"/>
      <c r="C71" s="316" t="s">
        <v>528</v>
      </c>
      <c r="D71" s="317" t="s">
        <v>528</v>
      </c>
      <c r="E71" s="318" t="s">
        <v>1</v>
      </c>
      <c r="F71" s="319">
        <v>2.988</v>
      </c>
      <c r="G71" s="38"/>
      <c r="H71" s="44"/>
    </row>
    <row r="72" s="2" customFormat="1" ht="16.8" customHeight="1">
      <c r="A72" s="38"/>
      <c r="B72" s="44"/>
      <c r="C72" s="320" t="s">
        <v>528</v>
      </c>
      <c r="D72" s="320" t="s">
        <v>529</v>
      </c>
      <c r="E72" s="16" t="s">
        <v>1</v>
      </c>
      <c r="F72" s="321">
        <v>2.988</v>
      </c>
      <c r="G72" s="38"/>
      <c r="H72" s="44"/>
    </row>
    <row r="73" s="2" customFormat="1" ht="16.8" customHeight="1">
      <c r="A73" s="38"/>
      <c r="B73" s="44"/>
      <c r="C73" s="316" t="s">
        <v>534</v>
      </c>
      <c r="D73" s="317" t="s">
        <v>534</v>
      </c>
      <c r="E73" s="318" t="s">
        <v>1</v>
      </c>
      <c r="F73" s="319">
        <v>4</v>
      </c>
      <c r="G73" s="38"/>
      <c r="H73" s="44"/>
    </row>
    <row r="74" s="2" customFormat="1" ht="16.8" customHeight="1">
      <c r="A74" s="38"/>
      <c r="B74" s="44"/>
      <c r="C74" s="320" t="s">
        <v>534</v>
      </c>
      <c r="D74" s="320" t="s">
        <v>535</v>
      </c>
      <c r="E74" s="16" t="s">
        <v>1</v>
      </c>
      <c r="F74" s="321">
        <v>4</v>
      </c>
      <c r="G74" s="38"/>
      <c r="H74" s="44"/>
    </row>
    <row r="75" s="2" customFormat="1" ht="16.8" customHeight="1">
      <c r="A75" s="38"/>
      <c r="B75" s="44"/>
      <c r="C75" s="316" t="s">
        <v>510</v>
      </c>
      <c r="D75" s="317" t="s">
        <v>510</v>
      </c>
      <c r="E75" s="318" t="s">
        <v>1</v>
      </c>
      <c r="F75" s="319">
        <v>2</v>
      </c>
      <c r="G75" s="38"/>
      <c r="H75" s="44"/>
    </row>
    <row r="76" s="2" customFormat="1" ht="16.8" customHeight="1">
      <c r="A76" s="38"/>
      <c r="B76" s="44"/>
      <c r="C76" s="320" t="s">
        <v>510</v>
      </c>
      <c r="D76" s="320" t="s">
        <v>511</v>
      </c>
      <c r="E76" s="16" t="s">
        <v>1</v>
      </c>
      <c r="F76" s="321">
        <v>2</v>
      </c>
      <c r="G76" s="38"/>
      <c r="H76" s="44"/>
    </row>
    <row r="77" s="2" customFormat="1" ht="16.8" customHeight="1">
      <c r="A77" s="38"/>
      <c r="B77" s="44"/>
      <c r="C77" s="316" t="s">
        <v>497</v>
      </c>
      <c r="D77" s="317" t="s">
        <v>497</v>
      </c>
      <c r="E77" s="318" t="s">
        <v>1</v>
      </c>
      <c r="F77" s="319">
        <v>4</v>
      </c>
      <c r="G77" s="38"/>
      <c r="H77" s="44"/>
    </row>
    <row r="78" s="2" customFormat="1" ht="16.8" customHeight="1">
      <c r="A78" s="38"/>
      <c r="B78" s="44"/>
      <c r="C78" s="320" t="s">
        <v>497</v>
      </c>
      <c r="D78" s="320" t="s">
        <v>498</v>
      </c>
      <c r="E78" s="16" t="s">
        <v>1</v>
      </c>
      <c r="F78" s="321">
        <v>4</v>
      </c>
      <c r="G78" s="38"/>
      <c r="H78" s="44"/>
    </row>
    <row r="79" s="2" customFormat="1" ht="16.8" customHeight="1">
      <c r="A79" s="38"/>
      <c r="B79" s="44"/>
      <c r="C79" s="316" t="s">
        <v>378</v>
      </c>
      <c r="D79" s="317" t="s">
        <v>378</v>
      </c>
      <c r="E79" s="318" t="s">
        <v>1</v>
      </c>
      <c r="F79" s="319">
        <v>10.4</v>
      </c>
      <c r="G79" s="38"/>
      <c r="H79" s="44"/>
    </row>
    <row r="80" s="2" customFormat="1" ht="16.8" customHeight="1">
      <c r="A80" s="38"/>
      <c r="B80" s="44"/>
      <c r="C80" s="320" t="s">
        <v>378</v>
      </c>
      <c r="D80" s="320" t="s">
        <v>471</v>
      </c>
      <c r="E80" s="16" t="s">
        <v>1</v>
      </c>
      <c r="F80" s="321">
        <v>10.4</v>
      </c>
      <c r="G80" s="38"/>
      <c r="H80" s="44"/>
    </row>
    <row r="81" s="2" customFormat="1" ht="16.8" customHeight="1">
      <c r="A81" s="38"/>
      <c r="B81" s="44"/>
      <c r="C81" s="322" t="s">
        <v>1025</v>
      </c>
      <c r="D81" s="38"/>
      <c r="E81" s="38"/>
      <c r="F81" s="38"/>
      <c r="G81" s="38"/>
      <c r="H81" s="44"/>
    </row>
    <row r="82" s="2" customFormat="1" ht="16.8" customHeight="1">
      <c r="A82" s="38"/>
      <c r="B82" s="44"/>
      <c r="C82" s="320" t="s">
        <v>466</v>
      </c>
      <c r="D82" s="320" t="s">
        <v>467</v>
      </c>
      <c r="E82" s="16" t="s">
        <v>275</v>
      </c>
      <c r="F82" s="321">
        <v>24.399999999999999</v>
      </c>
      <c r="G82" s="38"/>
      <c r="H82" s="44"/>
    </row>
    <row r="83" s="2" customFormat="1" ht="16.8" customHeight="1">
      <c r="A83" s="38"/>
      <c r="B83" s="44"/>
      <c r="C83" s="316" t="s">
        <v>380</v>
      </c>
      <c r="D83" s="317" t="s">
        <v>380</v>
      </c>
      <c r="E83" s="318" t="s">
        <v>1</v>
      </c>
      <c r="F83" s="319">
        <v>23.199999999999999</v>
      </c>
      <c r="G83" s="38"/>
      <c r="H83" s="44"/>
    </row>
    <row r="84" s="2" customFormat="1" ht="16.8" customHeight="1">
      <c r="A84" s="38"/>
      <c r="B84" s="44"/>
      <c r="C84" s="320" t="s">
        <v>380</v>
      </c>
      <c r="D84" s="320" t="s">
        <v>441</v>
      </c>
      <c r="E84" s="16" t="s">
        <v>1</v>
      </c>
      <c r="F84" s="321">
        <v>23.199999999999999</v>
      </c>
      <c r="G84" s="38"/>
      <c r="H84" s="44"/>
    </row>
    <row r="85" s="2" customFormat="1" ht="16.8" customHeight="1">
      <c r="A85" s="38"/>
      <c r="B85" s="44"/>
      <c r="C85" s="322" t="s">
        <v>1025</v>
      </c>
      <c r="D85" s="38"/>
      <c r="E85" s="38"/>
      <c r="F85" s="38"/>
      <c r="G85" s="38"/>
      <c r="H85" s="44"/>
    </row>
    <row r="86" s="2" customFormat="1" ht="16.8" customHeight="1">
      <c r="A86" s="38"/>
      <c r="B86" s="44"/>
      <c r="C86" s="320" t="s">
        <v>283</v>
      </c>
      <c r="D86" s="320" t="s">
        <v>437</v>
      </c>
      <c r="E86" s="16" t="s">
        <v>260</v>
      </c>
      <c r="F86" s="321">
        <v>37.899999999999999</v>
      </c>
      <c r="G86" s="38"/>
      <c r="H86" s="44"/>
    </row>
    <row r="87" s="2" customFormat="1" ht="16.8" customHeight="1">
      <c r="A87" s="38"/>
      <c r="B87" s="44"/>
      <c r="C87" s="316" t="s">
        <v>382</v>
      </c>
      <c r="D87" s="317" t="s">
        <v>382</v>
      </c>
      <c r="E87" s="318" t="s">
        <v>1</v>
      </c>
      <c r="F87" s="319">
        <v>0.80000000000000004</v>
      </c>
      <c r="G87" s="38"/>
      <c r="H87" s="44"/>
    </row>
    <row r="88" s="2" customFormat="1" ht="16.8" customHeight="1">
      <c r="A88" s="38"/>
      <c r="B88" s="44"/>
      <c r="C88" s="320" t="s">
        <v>382</v>
      </c>
      <c r="D88" s="320" t="s">
        <v>447</v>
      </c>
      <c r="E88" s="16" t="s">
        <v>1</v>
      </c>
      <c r="F88" s="321">
        <v>0.80000000000000004</v>
      </c>
      <c r="G88" s="38"/>
      <c r="H88" s="44"/>
    </row>
    <row r="89" s="2" customFormat="1" ht="16.8" customHeight="1">
      <c r="A89" s="38"/>
      <c r="B89" s="44"/>
      <c r="C89" s="322" t="s">
        <v>1025</v>
      </c>
      <c r="D89" s="38"/>
      <c r="E89" s="38"/>
      <c r="F89" s="38"/>
      <c r="G89" s="38"/>
      <c r="H89" s="44"/>
    </row>
    <row r="90" s="2" customFormat="1" ht="16.8" customHeight="1">
      <c r="A90" s="38"/>
      <c r="B90" s="44"/>
      <c r="C90" s="320" t="s">
        <v>285</v>
      </c>
      <c r="D90" s="320" t="s">
        <v>437</v>
      </c>
      <c r="E90" s="16" t="s">
        <v>260</v>
      </c>
      <c r="F90" s="321">
        <v>2.0499999999999998</v>
      </c>
      <c r="G90" s="38"/>
      <c r="H90" s="44"/>
    </row>
    <row r="91" s="2" customFormat="1" ht="16.8" customHeight="1">
      <c r="A91" s="38"/>
      <c r="B91" s="44"/>
      <c r="C91" s="316" t="s">
        <v>384</v>
      </c>
      <c r="D91" s="317" t="s">
        <v>384</v>
      </c>
      <c r="E91" s="318" t="s">
        <v>1</v>
      </c>
      <c r="F91" s="319">
        <v>4.5</v>
      </c>
      <c r="G91" s="38"/>
      <c r="H91" s="44"/>
    </row>
    <row r="92" s="2" customFormat="1" ht="16.8" customHeight="1">
      <c r="A92" s="38"/>
      <c r="B92" s="44"/>
      <c r="C92" s="320" t="s">
        <v>384</v>
      </c>
      <c r="D92" s="320" t="s">
        <v>399</v>
      </c>
      <c r="E92" s="16" t="s">
        <v>1</v>
      </c>
      <c r="F92" s="321">
        <v>4.5</v>
      </c>
      <c r="G92" s="38"/>
      <c r="H92" s="44"/>
    </row>
    <row r="93" s="2" customFormat="1" ht="16.8" customHeight="1">
      <c r="A93" s="38"/>
      <c r="B93" s="44"/>
      <c r="C93" s="322" t="s">
        <v>1025</v>
      </c>
      <c r="D93" s="38"/>
      <c r="E93" s="38"/>
      <c r="F93" s="38"/>
      <c r="G93" s="38"/>
      <c r="H93" s="44"/>
    </row>
    <row r="94" s="2" customFormat="1" ht="16.8" customHeight="1">
      <c r="A94" s="38"/>
      <c r="B94" s="44"/>
      <c r="C94" s="320" t="s">
        <v>262</v>
      </c>
      <c r="D94" s="320" t="s">
        <v>394</v>
      </c>
      <c r="E94" s="16" t="s">
        <v>260</v>
      </c>
      <c r="F94" s="321">
        <v>39.899999999999999</v>
      </c>
      <c r="G94" s="38"/>
      <c r="H94" s="44"/>
    </row>
    <row r="95" s="2" customFormat="1" ht="16.8" customHeight="1">
      <c r="A95" s="38"/>
      <c r="B95" s="44"/>
      <c r="C95" s="316" t="s">
        <v>388</v>
      </c>
      <c r="D95" s="317" t="s">
        <v>388</v>
      </c>
      <c r="E95" s="318" t="s">
        <v>1</v>
      </c>
      <c r="F95" s="319">
        <v>5.5499999999999998</v>
      </c>
      <c r="G95" s="38"/>
      <c r="H95" s="44"/>
    </row>
    <row r="96" s="2" customFormat="1" ht="16.8" customHeight="1">
      <c r="A96" s="38"/>
      <c r="B96" s="44"/>
      <c r="C96" s="320" t="s">
        <v>388</v>
      </c>
      <c r="D96" s="320" t="s">
        <v>407</v>
      </c>
      <c r="E96" s="16" t="s">
        <v>1</v>
      </c>
      <c r="F96" s="321">
        <v>5.5499999999999998</v>
      </c>
      <c r="G96" s="38"/>
      <c r="H96" s="44"/>
    </row>
    <row r="97" s="2" customFormat="1" ht="16.8" customHeight="1">
      <c r="A97" s="38"/>
      <c r="B97" s="44"/>
      <c r="C97" s="322" t="s">
        <v>1025</v>
      </c>
      <c r="D97" s="38"/>
      <c r="E97" s="38"/>
      <c r="F97" s="38"/>
      <c r="G97" s="38"/>
      <c r="H97" s="44"/>
    </row>
    <row r="98" s="2" customFormat="1" ht="16.8" customHeight="1">
      <c r="A98" s="38"/>
      <c r="B98" s="44"/>
      <c r="C98" s="320" t="s">
        <v>264</v>
      </c>
      <c r="D98" s="320" t="s">
        <v>403</v>
      </c>
      <c r="E98" s="16" t="s">
        <v>260</v>
      </c>
      <c r="F98" s="321">
        <v>16.199999999999999</v>
      </c>
      <c r="G98" s="38"/>
      <c r="H98" s="44"/>
    </row>
    <row r="99" s="2" customFormat="1" ht="16.8" customHeight="1">
      <c r="A99" s="38"/>
      <c r="B99" s="44"/>
      <c r="C99" s="316" t="s">
        <v>377</v>
      </c>
      <c r="D99" s="317" t="s">
        <v>377</v>
      </c>
      <c r="E99" s="318" t="s">
        <v>1</v>
      </c>
      <c r="F99" s="319">
        <v>10</v>
      </c>
      <c r="G99" s="38"/>
      <c r="H99" s="44"/>
    </row>
    <row r="100" s="2" customFormat="1" ht="16.8" customHeight="1">
      <c r="A100" s="38"/>
      <c r="B100" s="44"/>
      <c r="C100" s="320" t="s">
        <v>377</v>
      </c>
      <c r="D100" s="320" t="s">
        <v>519</v>
      </c>
      <c r="E100" s="16" t="s">
        <v>1</v>
      </c>
      <c r="F100" s="321">
        <v>10</v>
      </c>
      <c r="G100" s="38"/>
      <c r="H100" s="44"/>
    </row>
    <row r="101" s="2" customFormat="1" ht="16.8" customHeight="1">
      <c r="A101" s="38"/>
      <c r="B101" s="44"/>
      <c r="C101" s="322" t="s">
        <v>1025</v>
      </c>
      <c r="D101" s="38"/>
      <c r="E101" s="38"/>
      <c r="F101" s="38"/>
      <c r="G101" s="38"/>
      <c r="H101" s="44"/>
    </row>
    <row r="102" s="2" customFormat="1" ht="16.8" customHeight="1">
      <c r="A102" s="38"/>
      <c r="B102" s="44"/>
      <c r="C102" s="320" t="s">
        <v>322</v>
      </c>
      <c r="D102" s="320" t="s">
        <v>515</v>
      </c>
      <c r="E102" s="16" t="s">
        <v>275</v>
      </c>
      <c r="F102" s="321">
        <v>10.063000000000001</v>
      </c>
      <c r="G102" s="38"/>
      <c r="H102" s="44"/>
    </row>
    <row r="103" s="2" customFormat="1" ht="16.8" customHeight="1">
      <c r="A103" s="38"/>
      <c r="B103" s="44"/>
      <c r="C103" s="316" t="s">
        <v>472</v>
      </c>
      <c r="D103" s="317" t="s">
        <v>472</v>
      </c>
      <c r="E103" s="318" t="s">
        <v>1</v>
      </c>
      <c r="F103" s="319">
        <v>24.399999999999999</v>
      </c>
      <c r="G103" s="38"/>
      <c r="H103" s="44"/>
    </row>
    <row r="104" s="2" customFormat="1" ht="16.8" customHeight="1">
      <c r="A104" s="38"/>
      <c r="B104" s="44"/>
      <c r="C104" s="320" t="s">
        <v>472</v>
      </c>
      <c r="D104" s="320" t="s">
        <v>473</v>
      </c>
      <c r="E104" s="16" t="s">
        <v>1</v>
      </c>
      <c r="F104" s="321">
        <v>24.399999999999999</v>
      </c>
      <c r="G104" s="38"/>
      <c r="H104" s="44"/>
    </row>
    <row r="105" s="2" customFormat="1" ht="16.8" customHeight="1">
      <c r="A105" s="38"/>
      <c r="B105" s="44"/>
      <c r="C105" s="316" t="s">
        <v>442</v>
      </c>
      <c r="D105" s="317" t="s">
        <v>442</v>
      </c>
      <c r="E105" s="318" t="s">
        <v>1</v>
      </c>
      <c r="F105" s="319">
        <v>37.899999999999999</v>
      </c>
      <c r="G105" s="38"/>
      <c r="H105" s="44"/>
    </row>
    <row r="106" s="2" customFormat="1" ht="16.8" customHeight="1">
      <c r="A106" s="38"/>
      <c r="B106" s="44"/>
      <c r="C106" s="320" t="s">
        <v>442</v>
      </c>
      <c r="D106" s="320" t="s">
        <v>443</v>
      </c>
      <c r="E106" s="16" t="s">
        <v>1</v>
      </c>
      <c r="F106" s="321">
        <v>37.899999999999999</v>
      </c>
      <c r="G106" s="38"/>
      <c r="H106" s="44"/>
    </row>
    <row r="107" s="2" customFormat="1" ht="16.8" customHeight="1">
      <c r="A107" s="38"/>
      <c r="B107" s="44"/>
      <c r="C107" s="316" t="s">
        <v>448</v>
      </c>
      <c r="D107" s="317" t="s">
        <v>448</v>
      </c>
      <c r="E107" s="318" t="s">
        <v>1</v>
      </c>
      <c r="F107" s="319">
        <v>2.0499999999999998</v>
      </c>
      <c r="G107" s="38"/>
      <c r="H107" s="44"/>
    </row>
    <row r="108" s="2" customFormat="1" ht="16.8" customHeight="1">
      <c r="A108" s="38"/>
      <c r="B108" s="44"/>
      <c r="C108" s="320" t="s">
        <v>448</v>
      </c>
      <c r="D108" s="320" t="s">
        <v>449</v>
      </c>
      <c r="E108" s="16" t="s">
        <v>1</v>
      </c>
      <c r="F108" s="321">
        <v>2.0499999999999998</v>
      </c>
      <c r="G108" s="38"/>
      <c r="H108" s="44"/>
    </row>
    <row r="109" s="2" customFormat="1" ht="16.8" customHeight="1">
      <c r="A109" s="38"/>
      <c r="B109" s="44"/>
      <c r="C109" s="316" t="s">
        <v>386</v>
      </c>
      <c r="D109" s="317" t="s">
        <v>386</v>
      </c>
      <c r="E109" s="318" t="s">
        <v>1</v>
      </c>
      <c r="F109" s="319">
        <v>1.6799999999999999</v>
      </c>
      <c r="G109" s="38"/>
      <c r="H109" s="44"/>
    </row>
    <row r="110" s="2" customFormat="1" ht="16.8" customHeight="1">
      <c r="A110" s="38"/>
      <c r="B110" s="44"/>
      <c r="C110" s="320" t="s">
        <v>386</v>
      </c>
      <c r="D110" s="320" t="s">
        <v>400</v>
      </c>
      <c r="E110" s="16" t="s">
        <v>1</v>
      </c>
      <c r="F110" s="321">
        <v>1.6799999999999999</v>
      </c>
      <c r="G110" s="38"/>
      <c r="H110" s="44"/>
    </row>
    <row r="111" s="2" customFormat="1" ht="16.8" customHeight="1">
      <c r="A111" s="38"/>
      <c r="B111" s="44"/>
      <c r="C111" s="322" t="s">
        <v>1025</v>
      </c>
      <c r="D111" s="38"/>
      <c r="E111" s="38"/>
      <c r="F111" s="38"/>
      <c r="G111" s="38"/>
      <c r="H111" s="44"/>
    </row>
    <row r="112" s="2" customFormat="1" ht="16.8" customHeight="1">
      <c r="A112" s="38"/>
      <c r="B112" s="44"/>
      <c r="C112" s="320" t="s">
        <v>262</v>
      </c>
      <c r="D112" s="320" t="s">
        <v>394</v>
      </c>
      <c r="E112" s="16" t="s">
        <v>260</v>
      </c>
      <c r="F112" s="321">
        <v>39.899999999999999</v>
      </c>
      <c r="G112" s="38"/>
      <c r="H112" s="44"/>
    </row>
    <row r="113" s="2" customFormat="1" ht="16.8" customHeight="1">
      <c r="A113" s="38"/>
      <c r="B113" s="44"/>
      <c r="C113" s="316" t="s">
        <v>391</v>
      </c>
      <c r="D113" s="317" t="s">
        <v>391</v>
      </c>
      <c r="E113" s="318" t="s">
        <v>1</v>
      </c>
      <c r="F113" s="319">
        <v>1.5</v>
      </c>
      <c r="G113" s="38"/>
      <c r="H113" s="44"/>
    </row>
    <row r="114" s="2" customFormat="1" ht="16.8" customHeight="1">
      <c r="A114" s="38"/>
      <c r="B114" s="44"/>
      <c r="C114" s="320" t="s">
        <v>391</v>
      </c>
      <c r="D114" s="320" t="s">
        <v>408</v>
      </c>
      <c r="E114" s="16" t="s">
        <v>1</v>
      </c>
      <c r="F114" s="321">
        <v>1.5</v>
      </c>
      <c r="G114" s="38"/>
      <c r="H114" s="44"/>
    </row>
    <row r="115" s="2" customFormat="1" ht="16.8" customHeight="1">
      <c r="A115" s="38"/>
      <c r="B115" s="44"/>
      <c r="C115" s="322" t="s">
        <v>1025</v>
      </c>
      <c r="D115" s="38"/>
      <c r="E115" s="38"/>
      <c r="F115" s="38"/>
      <c r="G115" s="38"/>
      <c r="H115" s="44"/>
    </row>
    <row r="116" s="2" customFormat="1" ht="16.8" customHeight="1">
      <c r="A116" s="38"/>
      <c r="B116" s="44"/>
      <c r="C116" s="320" t="s">
        <v>264</v>
      </c>
      <c r="D116" s="320" t="s">
        <v>403</v>
      </c>
      <c r="E116" s="16" t="s">
        <v>260</v>
      </c>
      <c r="F116" s="321">
        <v>16.199999999999999</v>
      </c>
      <c r="G116" s="38"/>
      <c r="H116" s="44"/>
    </row>
    <row r="117" s="2" customFormat="1" ht="16.8" customHeight="1">
      <c r="A117" s="38"/>
      <c r="B117" s="44"/>
      <c r="C117" s="316" t="s">
        <v>520</v>
      </c>
      <c r="D117" s="317" t="s">
        <v>520</v>
      </c>
      <c r="E117" s="318" t="s">
        <v>1</v>
      </c>
      <c r="F117" s="319">
        <v>10.063000000000001</v>
      </c>
      <c r="G117" s="38"/>
      <c r="H117" s="44"/>
    </row>
    <row r="118" s="2" customFormat="1" ht="16.8" customHeight="1">
      <c r="A118" s="38"/>
      <c r="B118" s="44"/>
      <c r="C118" s="320" t="s">
        <v>520</v>
      </c>
      <c r="D118" s="320" t="s">
        <v>521</v>
      </c>
      <c r="E118" s="16" t="s">
        <v>1</v>
      </c>
      <c r="F118" s="321">
        <v>10.063000000000001</v>
      </c>
      <c r="G118" s="38"/>
      <c r="H118" s="44"/>
    </row>
    <row r="119" s="2" customFormat="1" ht="16.8" customHeight="1">
      <c r="A119" s="38"/>
      <c r="B119" s="44"/>
      <c r="C119" s="316" t="s">
        <v>401</v>
      </c>
      <c r="D119" s="317" t="s">
        <v>401</v>
      </c>
      <c r="E119" s="318" t="s">
        <v>1</v>
      </c>
      <c r="F119" s="319">
        <v>39.899999999999999</v>
      </c>
      <c r="G119" s="38"/>
      <c r="H119" s="44"/>
    </row>
    <row r="120" s="2" customFormat="1" ht="16.8" customHeight="1">
      <c r="A120" s="38"/>
      <c r="B120" s="44"/>
      <c r="C120" s="320" t="s">
        <v>401</v>
      </c>
      <c r="D120" s="320" t="s">
        <v>402</v>
      </c>
      <c r="E120" s="16" t="s">
        <v>1</v>
      </c>
      <c r="F120" s="321">
        <v>39.899999999999999</v>
      </c>
      <c r="G120" s="38"/>
      <c r="H120" s="44"/>
    </row>
    <row r="121" s="2" customFormat="1" ht="16.8" customHeight="1">
      <c r="A121" s="38"/>
      <c r="B121" s="44"/>
      <c r="C121" s="316" t="s">
        <v>409</v>
      </c>
      <c r="D121" s="317" t="s">
        <v>409</v>
      </c>
      <c r="E121" s="318" t="s">
        <v>1</v>
      </c>
      <c r="F121" s="319">
        <v>16.199999999999999</v>
      </c>
      <c r="G121" s="38"/>
      <c r="H121" s="44"/>
    </row>
    <row r="122" s="2" customFormat="1" ht="16.8" customHeight="1">
      <c r="A122" s="38"/>
      <c r="B122" s="44"/>
      <c r="C122" s="320" t="s">
        <v>409</v>
      </c>
      <c r="D122" s="320" t="s">
        <v>410</v>
      </c>
      <c r="E122" s="16" t="s">
        <v>1</v>
      </c>
      <c r="F122" s="321">
        <v>16.199999999999999</v>
      </c>
      <c r="G122" s="38"/>
      <c r="H122" s="44"/>
    </row>
    <row r="123" s="2" customFormat="1" ht="26.4" customHeight="1">
      <c r="A123" s="38"/>
      <c r="B123" s="44"/>
      <c r="C123" s="315" t="s">
        <v>1026</v>
      </c>
      <c r="D123" s="315" t="s">
        <v>114</v>
      </c>
      <c r="E123" s="38"/>
      <c r="F123" s="38"/>
      <c r="G123" s="38"/>
      <c r="H123" s="44"/>
    </row>
    <row r="124" s="2" customFormat="1" ht="16.8" customHeight="1">
      <c r="A124" s="38"/>
      <c r="B124" s="44"/>
      <c r="C124" s="316" t="s">
        <v>538</v>
      </c>
      <c r="D124" s="317" t="s">
        <v>538</v>
      </c>
      <c r="E124" s="318" t="s">
        <v>1</v>
      </c>
      <c r="F124" s="319">
        <v>1</v>
      </c>
      <c r="G124" s="38"/>
      <c r="H124" s="44"/>
    </row>
    <row r="125" s="2" customFormat="1" ht="16.8" customHeight="1">
      <c r="A125" s="38"/>
      <c r="B125" s="44"/>
      <c r="C125" s="320" t="s">
        <v>538</v>
      </c>
      <c r="D125" s="320" t="s">
        <v>90</v>
      </c>
      <c r="E125" s="16" t="s">
        <v>1</v>
      </c>
      <c r="F125" s="321">
        <v>1</v>
      </c>
      <c r="G125" s="38"/>
      <c r="H125" s="44"/>
    </row>
    <row r="126" s="2" customFormat="1" ht="16.8" customHeight="1">
      <c r="A126" s="38"/>
      <c r="B126" s="44"/>
      <c r="C126" s="316" t="s">
        <v>571</v>
      </c>
      <c r="D126" s="317" t="s">
        <v>571</v>
      </c>
      <c r="E126" s="318" t="s">
        <v>1</v>
      </c>
      <c r="F126" s="319">
        <v>1</v>
      </c>
      <c r="G126" s="38"/>
      <c r="H126" s="44"/>
    </row>
    <row r="127" s="2" customFormat="1" ht="16.8" customHeight="1">
      <c r="A127" s="38"/>
      <c r="B127" s="44"/>
      <c r="C127" s="320" t="s">
        <v>571</v>
      </c>
      <c r="D127" s="320" t="s">
        <v>90</v>
      </c>
      <c r="E127" s="16" t="s">
        <v>1</v>
      </c>
      <c r="F127" s="321">
        <v>1</v>
      </c>
      <c r="G127" s="38"/>
      <c r="H127" s="44"/>
    </row>
    <row r="128" s="2" customFormat="1" ht="16.8" customHeight="1">
      <c r="A128" s="38"/>
      <c r="B128" s="44"/>
      <c r="C128" s="316" t="s">
        <v>562</v>
      </c>
      <c r="D128" s="317" t="s">
        <v>562</v>
      </c>
      <c r="E128" s="318" t="s">
        <v>1</v>
      </c>
      <c r="F128" s="319">
        <v>9.1500000000000004</v>
      </c>
      <c r="G128" s="38"/>
      <c r="H128" s="44"/>
    </row>
    <row r="129" s="2" customFormat="1" ht="16.8" customHeight="1">
      <c r="A129" s="38"/>
      <c r="B129" s="44"/>
      <c r="C129" s="320" t="s">
        <v>562</v>
      </c>
      <c r="D129" s="320" t="s">
        <v>406</v>
      </c>
      <c r="E129" s="16" t="s">
        <v>1</v>
      </c>
      <c r="F129" s="321">
        <v>9.1500000000000004</v>
      </c>
      <c r="G129" s="38"/>
      <c r="H129" s="44"/>
    </row>
    <row r="130" s="2" customFormat="1" ht="16.8" customHeight="1">
      <c r="A130" s="38"/>
      <c r="B130" s="44"/>
      <c r="C130" s="322" t="s">
        <v>1025</v>
      </c>
      <c r="D130" s="38"/>
      <c r="E130" s="38"/>
      <c r="F130" s="38"/>
      <c r="G130" s="38"/>
      <c r="H130" s="44"/>
    </row>
    <row r="131" s="2" customFormat="1" ht="16.8" customHeight="1">
      <c r="A131" s="38"/>
      <c r="B131" s="44"/>
      <c r="C131" s="320" t="s">
        <v>352</v>
      </c>
      <c r="D131" s="320" t="s">
        <v>556</v>
      </c>
      <c r="E131" s="16" t="s">
        <v>260</v>
      </c>
      <c r="F131" s="321">
        <v>16.199999999999999</v>
      </c>
      <c r="G131" s="38"/>
      <c r="H131" s="44"/>
    </row>
    <row r="132" s="2" customFormat="1" ht="16.8" customHeight="1">
      <c r="A132" s="38"/>
      <c r="B132" s="44"/>
      <c r="C132" s="316" t="s">
        <v>582</v>
      </c>
      <c r="D132" s="317" t="s">
        <v>582</v>
      </c>
      <c r="E132" s="318" t="s">
        <v>1</v>
      </c>
      <c r="F132" s="319">
        <v>1</v>
      </c>
      <c r="G132" s="38"/>
      <c r="H132" s="44"/>
    </row>
    <row r="133" s="2" customFormat="1" ht="16.8" customHeight="1">
      <c r="A133" s="38"/>
      <c r="B133" s="44"/>
      <c r="C133" s="320" t="s">
        <v>582</v>
      </c>
      <c r="D133" s="320" t="s">
        <v>90</v>
      </c>
      <c r="E133" s="16" t="s">
        <v>1</v>
      </c>
      <c r="F133" s="321">
        <v>1</v>
      </c>
      <c r="G133" s="38"/>
      <c r="H133" s="44"/>
    </row>
    <row r="134" s="2" customFormat="1" ht="16.8" customHeight="1">
      <c r="A134" s="38"/>
      <c r="B134" s="44"/>
      <c r="C134" s="316" t="s">
        <v>586</v>
      </c>
      <c r="D134" s="317" t="s">
        <v>586</v>
      </c>
      <c r="E134" s="318" t="s">
        <v>1</v>
      </c>
      <c r="F134" s="319">
        <v>1</v>
      </c>
      <c r="G134" s="38"/>
      <c r="H134" s="44"/>
    </row>
    <row r="135" s="2" customFormat="1" ht="16.8" customHeight="1">
      <c r="A135" s="38"/>
      <c r="B135" s="44"/>
      <c r="C135" s="320" t="s">
        <v>586</v>
      </c>
      <c r="D135" s="320" t="s">
        <v>90</v>
      </c>
      <c r="E135" s="16" t="s">
        <v>1</v>
      </c>
      <c r="F135" s="321">
        <v>1</v>
      </c>
      <c r="G135" s="38"/>
      <c r="H135" s="44"/>
    </row>
    <row r="136" s="2" customFormat="1" ht="16.8" customHeight="1">
      <c r="A136" s="38"/>
      <c r="B136" s="44"/>
      <c r="C136" s="316" t="s">
        <v>543</v>
      </c>
      <c r="D136" s="317" t="s">
        <v>543</v>
      </c>
      <c r="E136" s="318" t="s">
        <v>1</v>
      </c>
      <c r="F136" s="319">
        <v>2.5</v>
      </c>
      <c r="G136" s="38"/>
      <c r="H136" s="44"/>
    </row>
    <row r="137" s="2" customFormat="1" ht="16.8" customHeight="1">
      <c r="A137" s="38"/>
      <c r="B137" s="44"/>
      <c r="C137" s="320" t="s">
        <v>543</v>
      </c>
      <c r="D137" s="320" t="s">
        <v>423</v>
      </c>
      <c r="E137" s="16" t="s">
        <v>1</v>
      </c>
      <c r="F137" s="321">
        <v>2.5</v>
      </c>
      <c r="G137" s="38"/>
      <c r="H137" s="44"/>
    </row>
    <row r="138" s="2" customFormat="1" ht="16.8" customHeight="1">
      <c r="A138" s="38"/>
      <c r="B138" s="44"/>
      <c r="C138" s="316" t="s">
        <v>517</v>
      </c>
      <c r="D138" s="317" t="s">
        <v>517</v>
      </c>
      <c r="E138" s="318" t="s">
        <v>1</v>
      </c>
      <c r="F138" s="319">
        <v>1</v>
      </c>
      <c r="G138" s="38"/>
      <c r="H138" s="44"/>
    </row>
    <row r="139" s="2" customFormat="1" ht="16.8" customHeight="1">
      <c r="A139" s="38"/>
      <c r="B139" s="44"/>
      <c r="C139" s="320" t="s">
        <v>517</v>
      </c>
      <c r="D139" s="320" t="s">
        <v>90</v>
      </c>
      <c r="E139" s="16" t="s">
        <v>1</v>
      </c>
      <c r="F139" s="321">
        <v>1</v>
      </c>
      <c r="G139" s="38"/>
      <c r="H139" s="44"/>
    </row>
    <row r="140" s="2" customFormat="1" ht="16.8" customHeight="1">
      <c r="A140" s="38"/>
      <c r="B140" s="44"/>
      <c r="C140" s="316" t="s">
        <v>525</v>
      </c>
      <c r="D140" s="317" t="s">
        <v>525</v>
      </c>
      <c r="E140" s="318" t="s">
        <v>1</v>
      </c>
      <c r="F140" s="319">
        <v>33.719999999999999</v>
      </c>
      <c r="G140" s="38"/>
      <c r="H140" s="44"/>
    </row>
    <row r="141" s="2" customFormat="1" ht="16.8" customHeight="1">
      <c r="A141" s="38"/>
      <c r="B141" s="44"/>
      <c r="C141" s="320" t="s">
        <v>525</v>
      </c>
      <c r="D141" s="320" t="s">
        <v>398</v>
      </c>
      <c r="E141" s="16" t="s">
        <v>1</v>
      </c>
      <c r="F141" s="321">
        <v>33.719999999999999</v>
      </c>
      <c r="G141" s="38"/>
      <c r="H141" s="44"/>
    </row>
    <row r="142" s="2" customFormat="1" ht="16.8" customHeight="1">
      <c r="A142" s="38"/>
      <c r="B142" s="44"/>
      <c r="C142" s="322" t="s">
        <v>1025</v>
      </c>
      <c r="D142" s="38"/>
      <c r="E142" s="38"/>
      <c r="F142" s="38"/>
      <c r="G142" s="38"/>
      <c r="H142" s="44"/>
    </row>
    <row r="143" s="2" customFormat="1" ht="16.8" customHeight="1">
      <c r="A143" s="38"/>
      <c r="B143" s="44"/>
      <c r="C143" s="320" t="s">
        <v>350</v>
      </c>
      <c r="D143" s="320" t="s">
        <v>556</v>
      </c>
      <c r="E143" s="16" t="s">
        <v>260</v>
      </c>
      <c r="F143" s="321">
        <v>41.274999999999999</v>
      </c>
      <c r="G143" s="38"/>
      <c r="H143" s="44"/>
    </row>
    <row r="144" s="2" customFormat="1" ht="16.8" customHeight="1">
      <c r="A144" s="38"/>
      <c r="B144" s="44"/>
      <c r="C144" s="316" t="s">
        <v>528</v>
      </c>
      <c r="D144" s="317" t="s">
        <v>528</v>
      </c>
      <c r="E144" s="318" t="s">
        <v>1</v>
      </c>
      <c r="F144" s="319">
        <v>1</v>
      </c>
      <c r="G144" s="38"/>
      <c r="H144" s="44"/>
    </row>
    <row r="145" s="2" customFormat="1" ht="16.8" customHeight="1">
      <c r="A145" s="38"/>
      <c r="B145" s="44"/>
      <c r="C145" s="320" t="s">
        <v>528</v>
      </c>
      <c r="D145" s="320" t="s">
        <v>90</v>
      </c>
      <c r="E145" s="16" t="s">
        <v>1</v>
      </c>
      <c r="F145" s="321">
        <v>1</v>
      </c>
      <c r="G145" s="38"/>
      <c r="H145" s="44"/>
    </row>
    <row r="146" s="2" customFormat="1" ht="16.8" customHeight="1">
      <c r="A146" s="38"/>
      <c r="B146" s="44"/>
      <c r="C146" s="316" t="s">
        <v>534</v>
      </c>
      <c r="D146" s="317" t="s">
        <v>534</v>
      </c>
      <c r="E146" s="318" t="s">
        <v>1</v>
      </c>
      <c r="F146" s="319">
        <v>1</v>
      </c>
      <c r="G146" s="38"/>
      <c r="H146" s="44"/>
    </row>
    <row r="147" s="2" customFormat="1" ht="16.8" customHeight="1">
      <c r="A147" s="38"/>
      <c r="B147" s="44"/>
      <c r="C147" s="320" t="s">
        <v>534</v>
      </c>
      <c r="D147" s="320" t="s">
        <v>90</v>
      </c>
      <c r="E147" s="16" t="s">
        <v>1</v>
      </c>
      <c r="F147" s="321">
        <v>1</v>
      </c>
      <c r="G147" s="38"/>
      <c r="H147" s="44"/>
    </row>
    <row r="148" s="2" customFormat="1" ht="16.8" customHeight="1">
      <c r="A148" s="38"/>
      <c r="B148" s="44"/>
      <c r="C148" s="316" t="s">
        <v>510</v>
      </c>
      <c r="D148" s="317" t="s">
        <v>510</v>
      </c>
      <c r="E148" s="318" t="s">
        <v>1</v>
      </c>
      <c r="F148" s="319">
        <v>1</v>
      </c>
      <c r="G148" s="38"/>
      <c r="H148" s="44"/>
    </row>
    <row r="149" s="2" customFormat="1" ht="16.8" customHeight="1">
      <c r="A149" s="38"/>
      <c r="B149" s="44"/>
      <c r="C149" s="320" t="s">
        <v>510</v>
      </c>
      <c r="D149" s="320" t="s">
        <v>90</v>
      </c>
      <c r="E149" s="16" t="s">
        <v>1</v>
      </c>
      <c r="F149" s="321">
        <v>1</v>
      </c>
      <c r="G149" s="38"/>
      <c r="H149" s="44"/>
    </row>
    <row r="150" s="2" customFormat="1" ht="16.8" customHeight="1">
      <c r="A150" s="38"/>
      <c r="B150" s="44"/>
      <c r="C150" s="316" t="s">
        <v>497</v>
      </c>
      <c r="D150" s="317" t="s">
        <v>497</v>
      </c>
      <c r="E150" s="318" t="s">
        <v>1</v>
      </c>
      <c r="F150" s="319">
        <v>0.75</v>
      </c>
      <c r="G150" s="38"/>
      <c r="H150" s="44"/>
    </row>
    <row r="151" s="2" customFormat="1" ht="16.8" customHeight="1">
      <c r="A151" s="38"/>
      <c r="B151" s="44"/>
      <c r="C151" s="320" t="s">
        <v>497</v>
      </c>
      <c r="D151" s="320" t="s">
        <v>419</v>
      </c>
      <c r="E151" s="16" t="s">
        <v>1</v>
      </c>
      <c r="F151" s="321">
        <v>0.75</v>
      </c>
      <c r="G151" s="38"/>
      <c r="H151" s="44"/>
    </row>
    <row r="152" s="2" customFormat="1" ht="16.8" customHeight="1">
      <c r="A152" s="38"/>
      <c r="B152" s="44"/>
      <c r="C152" s="316" t="s">
        <v>553</v>
      </c>
      <c r="D152" s="317" t="s">
        <v>553</v>
      </c>
      <c r="E152" s="318" t="s">
        <v>1</v>
      </c>
      <c r="F152" s="319">
        <v>5.5499999999999998</v>
      </c>
      <c r="G152" s="38"/>
      <c r="H152" s="44"/>
    </row>
    <row r="153" s="2" customFormat="1" ht="16.8" customHeight="1">
      <c r="A153" s="38"/>
      <c r="B153" s="44"/>
      <c r="C153" s="320" t="s">
        <v>553</v>
      </c>
      <c r="D153" s="320" t="s">
        <v>407</v>
      </c>
      <c r="E153" s="16" t="s">
        <v>1</v>
      </c>
      <c r="F153" s="321">
        <v>5.5499999999999998</v>
      </c>
      <c r="G153" s="38"/>
      <c r="H153" s="44"/>
    </row>
    <row r="154" s="2" customFormat="1" ht="16.8" customHeight="1">
      <c r="A154" s="38"/>
      <c r="B154" s="44"/>
      <c r="C154" s="322" t="s">
        <v>1025</v>
      </c>
      <c r="D154" s="38"/>
      <c r="E154" s="38"/>
      <c r="F154" s="38"/>
      <c r="G154" s="38"/>
      <c r="H154" s="44"/>
    </row>
    <row r="155" s="2" customFormat="1" ht="16.8" customHeight="1">
      <c r="A155" s="38"/>
      <c r="B155" s="44"/>
      <c r="C155" s="320" t="s">
        <v>352</v>
      </c>
      <c r="D155" s="320" t="s">
        <v>556</v>
      </c>
      <c r="E155" s="16" t="s">
        <v>260</v>
      </c>
      <c r="F155" s="321">
        <v>16.199999999999999</v>
      </c>
      <c r="G155" s="38"/>
      <c r="H155" s="44"/>
    </row>
    <row r="156" s="2" customFormat="1" ht="16.8" customHeight="1">
      <c r="A156" s="38"/>
      <c r="B156" s="44"/>
      <c r="C156" s="316" t="s">
        <v>549</v>
      </c>
      <c r="D156" s="317" t="s">
        <v>549</v>
      </c>
      <c r="E156" s="318" t="s">
        <v>1</v>
      </c>
      <c r="F156" s="319">
        <v>4.5</v>
      </c>
      <c r="G156" s="38"/>
      <c r="H156" s="44"/>
    </row>
    <row r="157" s="2" customFormat="1" ht="16.8" customHeight="1">
      <c r="A157" s="38"/>
      <c r="B157" s="44"/>
      <c r="C157" s="320" t="s">
        <v>549</v>
      </c>
      <c r="D157" s="320" t="s">
        <v>399</v>
      </c>
      <c r="E157" s="16" t="s">
        <v>1</v>
      </c>
      <c r="F157" s="321">
        <v>4.5</v>
      </c>
      <c r="G157" s="38"/>
      <c r="H157" s="44"/>
    </row>
    <row r="158" s="2" customFormat="1" ht="16.8" customHeight="1">
      <c r="A158" s="38"/>
      <c r="B158" s="44"/>
      <c r="C158" s="322" t="s">
        <v>1025</v>
      </c>
      <c r="D158" s="38"/>
      <c r="E158" s="38"/>
      <c r="F158" s="38"/>
      <c r="G158" s="38"/>
      <c r="H158" s="44"/>
    </row>
    <row r="159" s="2" customFormat="1" ht="16.8" customHeight="1">
      <c r="A159" s="38"/>
      <c r="B159" s="44"/>
      <c r="C159" s="320" t="s">
        <v>350</v>
      </c>
      <c r="D159" s="320" t="s">
        <v>556</v>
      </c>
      <c r="E159" s="16" t="s">
        <v>260</v>
      </c>
      <c r="F159" s="321">
        <v>41.274999999999999</v>
      </c>
      <c r="G159" s="38"/>
      <c r="H159" s="44"/>
    </row>
    <row r="160" s="2" customFormat="1" ht="16.8" customHeight="1">
      <c r="A160" s="38"/>
      <c r="B160" s="44"/>
      <c r="C160" s="316" t="s">
        <v>554</v>
      </c>
      <c r="D160" s="317" t="s">
        <v>554</v>
      </c>
      <c r="E160" s="318" t="s">
        <v>1</v>
      </c>
      <c r="F160" s="319">
        <v>1.5</v>
      </c>
      <c r="G160" s="38"/>
      <c r="H160" s="44"/>
    </row>
    <row r="161" s="2" customFormat="1" ht="16.8" customHeight="1">
      <c r="A161" s="38"/>
      <c r="B161" s="44"/>
      <c r="C161" s="320" t="s">
        <v>554</v>
      </c>
      <c r="D161" s="320" t="s">
        <v>408</v>
      </c>
      <c r="E161" s="16" t="s">
        <v>1</v>
      </c>
      <c r="F161" s="321">
        <v>1.5</v>
      </c>
      <c r="G161" s="38"/>
      <c r="H161" s="44"/>
    </row>
    <row r="162" s="2" customFormat="1" ht="16.8" customHeight="1">
      <c r="A162" s="38"/>
      <c r="B162" s="44"/>
      <c r="C162" s="322" t="s">
        <v>1025</v>
      </c>
      <c r="D162" s="38"/>
      <c r="E162" s="38"/>
      <c r="F162" s="38"/>
      <c r="G162" s="38"/>
      <c r="H162" s="44"/>
    </row>
    <row r="163" s="2" customFormat="1" ht="16.8" customHeight="1">
      <c r="A163" s="38"/>
      <c r="B163" s="44"/>
      <c r="C163" s="320" t="s">
        <v>352</v>
      </c>
      <c r="D163" s="320" t="s">
        <v>556</v>
      </c>
      <c r="E163" s="16" t="s">
        <v>260</v>
      </c>
      <c r="F163" s="321">
        <v>16.199999999999999</v>
      </c>
      <c r="G163" s="38"/>
      <c r="H163" s="44"/>
    </row>
    <row r="164" s="2" customFormat="1" ht="16.8" customHeight="1">
      <c r="A164" s="38"/>
      <c r="B164" s="44"/>
      <c r="C164" s="316" t="s">
        <v>550</v>
      </c>
      <c r="D164" s="317" t="s">
        <v>550</v>
      </c>
      <c r="E164" s="318" t="s">
        <v>1</v>
      </c>
      <c r="F164" s="319">
        <v>1.6799999999999999</v>
      </c>
      <c r="G164" s="38"/>
      <c r="H164" s="44"/>
    </row>
    <row r="165" s="2" customFormat="1" ht="16.8" customHeight="1">
      <c r="A165" s="38"/>
      <c r="B165" s="44"/>
      <c r="C165" s="320" t="s">
        <v>550</v>
      </c>
      <c r="D165" s="320" t="s">
        <v>400</v>
      </c>
      <c r="E165" s="16" t="s">
        <v>1</v>
      </c>
      <c r="F165" s="321">
        <v>1.6799999999999999</v>
      </c>
      <c r="G165" s="38"/>
      <c r="H165" s="44"/>
    </row>
    <row r="166" s="2" customFormat="1" ht="16.8" customHeight="1">
      <c r="A166" s="38"/>
      <c r="B166" s="44"/>
      <c r="C166" s="322" t="s">
        <v>1025</v>
      </c>
      <c r="D166" s="38"/>
      <c r="E166" s="38"/>
      <c r="F166" s="38"/>
      <c r="G166" s="38"/>
      <c r="H166" s="44"/>
    </row>
    <row r="167" s="2" customFormat="1" ht="16.8" customHeight="1">
      <c r="A167" s="38"/>
      <c r="B167" s="44"/>
      <c r="C167" s="320" t="s">
        <v>350</v>
      </c>
      <c r="D167" s="320" t="s">
        <v>556</v>
      </c>
      <c r="E167" s="16" t="s">
        <v>260</v>
      </c>
      <c r="F167" s="321">
        <v>41.274999999999999</v>
      </c>
      <c r="G167" s="38"/>
      <c r="H167" s="44"/>
    </row>
    <row r="168" s="2" customFormat="1" ht="16.8" customHeight="1">
      <c r="A168" s="38"/>
      <c r="B168" s="44"/>
      <c r="C168" s="316" t="s">
        <v>563</v>
      </c>
      <c r="D168" s="317" t="s">
        <v>563</v>
      </c>
      <c r="E168" s="318" t="s">
        <v>1</v>
      </c>
      <c r="F168" s="319">
        <v>16.199999999999999</v>
      </c>
      <c r="G168" s="38"/>
      <c r="H168" s="44"/>
    </row>
    <row r="169" s="2" customFormat="1" ht="16.8" customHeight="1">
      <c r="A169" s="38"/>
      <c r="B169" s="44"/>
      <c r="C169" s="320" t="s">
        <v>563</v>
      </c>
      <c r="D169" s="320" t="s">
        <v>564</v>
      </c>
      <c r="E169" s="16" t="s">
        <v>1</v>
      </c>
      <c r="F169" s="321">
        <v>16.199999999999999</v>
      </c>
      <c r="G169" s="38"/>
      <c r="H169" s="44"/>
    </row>
    <row r="170" s="2" customFormat="1" ht="16.8" customHeight="1">
      <c r="A170" s="38"/>
      <c r="B170" s="44"/>
      <c r="C170" s="316" t="s">
        <v>551</v>
      </c>
      <c r="D170" s="317" t="s">
        <v>551</v>
      </c>
      <c r="E170" s="318" t="s">
        <v>1</v>
      </c>
      <c r="F170" s="319">
        <v>1.375</v>
      </c>
      <c r="G170" s="38"/>
      <c r="H170" s="44"/>
    </row>
    <row r="171" s="2" customFormat="1" ht="16.8" customHeight="1">
      <c r="A171" s="38"/>
      <c r="B171" s="44"/>
      <c r="C171" s="320" t="s">
        <v>551</v>
      </c>
      <c r="D171" s="320" t="s">
        <v>558</v>
      </c>
      <c r="E171" s="16" t="s">
        <v>1</v>
      </c>
      <c r="F171" s="321">
        <v>1.375</v>
      </c>
      <c r="G171" s="38"/>
      <c r="H171" s="44"/>
    </row>
    <row r="172" s="2" customFormat="1" ht="16.8" customHeight="1">
      <c r="A172" s="38"/>
      <c r="B172" s="44"/>
      <c r="C172" s="322" t="s">
        <v>1025</v>
      </c>
      <c r="D172" s="38"/>
      <c r="E172" s="38"/>
      <c r="F172" s="38"/>
      <c r="G172" s="38"/>
      <c r="H172" s="44"/>
    </row>
    <row r="173" s="2" customFormat="1" ht="16.8" customHeight="1">
      <c r="A173" s="38"/>
      <c r="B173" s="44"/>
      <c r="C173" s="320" t="s">
        <v>350</v>
      </c>
      <c r="D173" s="320" t="s">
        <v>556</v>
      </c>
      <c r="E173" s="16" t="s">
        <v>260</v>
      </c>
      <c r="F173" s="321">
        <v>41.274999999999999</v>
      </c>
      <c r="G173" s="38"/>
      <c r="H173" s="44"/>
    </row>
    <row r="174" s="2" customFormat="1" ht="16.8" customHeight="1">
      <c r="A174" s="38"/>
      <c r="B174" s="44"/>
      <c r="C174" s="316" t="s">
        <v>559</v>
      </c>
      <c r="D174" s="317" t="s">
        <v>559</v>
      </c>
      <c r="E174" s="318" t="s">
        <v>1</v>
      </c>
      <c r="F174" s="319">
        <v>41.274999999999999</v>
      </c>
      <c r="G174" s="38"/>
      <c r="H174" s="44"/>
    </row>
    <row r="175" s="2" customFormat="1" ht="16.8" customHeight="1">
      <c r="A175" s="38"/>
      <c r="B175" s="44"/>
      <c r="C175" s="320" t="s">
        <v>559</v>
      </c>
      <c r="D175" s="320" t="s">
        <v>560</v>
      </c>
      <c r="E175" s="16" t="s">
        <v>1</v>
      </c>
      <c r="F175" s="321">
        <v>41.274999999999999</v>
      </c>
      <c r="G175" s="38"/>
      <c r="H175" s="44"/>
    </row>
    <row r="176" s="2" customFormat="1" ht="7.44" customHeight="1">
      <c r="A176" s="38"/>
      <c r="B176" s="193"/>
      <c r="C176" s="194"/>
      <c r="D176" s="194"/>
      <c r="E176" s="194"/>
      <c r="F176" s="194"/>
      <c r="G176" s="194"/>
      <c r="H176" s="44"/>
    </row>
    <row r="177" s="2" customFormat="1">
      <c r="A177" s="38"/>
      <c r="B177" s="38"/>
      <c r="C177" s="38"/>
      <c r="D177" s="38"/>
      <c r="E177" s="38"/>
      <c r="F177" s="38"/>
      <c r="G177" s="38"/>
      <c r="H177" s="38"/>
    </row>
  </sheetData>
  <sheetProtection sheet="1" formatColumns="0" formatRows="0" objects="1" scenarios="1" spinCount="100000" saltValue="vYBTaVURP0KUxPRAO83FVvfXv0QJmOdpUIyQtY+8SLZezSjQOK94A+lJaY5ibxmDDf0YmXOSHjxiP197znHakA==" hashValue="30vOdph1HpXBYkJnzw3cK8ST+hniz26HBlqy9KNscvNlGSZYY3h+TjWomlFenxjhVS80yhyn5B2FDtksCLIwMA==" algorithmName="SHA-512" password="C43E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Doležal Stanislav</dc:creator>
  <cp:lastModifiedBy>Doležal Stanislav</cp:lastModifiedBy>
  <dcterms:created xsi:type="dcterms:W3CDTF">2020-09-14T08:00:02Z</dcterms:created>
  <dcterms:modified xsi:type="dcterms:W3CDTF">2020-09-14T08:00:26Z</dcterms:modified>
</cp:coreProperties>
</file>