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SO 221" sheetId="1" r:id="rId1"/>
  </sheets>
  <definedNames/>
  <calcPr fullCalcOnLoad="1"/>
</workbook>
</file>

<file path=xl/sharedStrings.xml><?xml version="1.0" encoding="utf-8"?>
<sst xmlns="http://schemas.openxmlformats.org/spreadsheetml/2006/main" count="924" uniqueCount="376">
  <si>
    <t>ASPE10</t>
  </si>
  <si>
    <t>S</t>
  </si>
  <si>
    <t>Firma: IKDS s.r.o.</t>
  </si>
  <si>
    <t>Soupis prací objektu</t>
  </si>
  <si>
    <t xml:space="preserve">Stavba: </t>
  </si>
  <si>
    <t>2020-007_a</t>
  </si>
  <si>
    <t>Zpracování projektové dokumentace na Opravu opěrné zdi v ul. Ondříčková , Liberec</t>
  </si>
  <si>
    <t>O</t>
  </si>
  <si>
    <t>Rozpočet:</t>
  </si>
  <si>
    <t>0,00</t>
  </si>
  <si>
    <t>15,00</t>
  </si>
  <si>
    <t>21,00</t>
  </si>
  <si>
    <t>3</t>
  </si>
  <si>
    <t>2</t>
  </si>
  <si>
    <t>SO 221</t>
  </si>
  <si>
    <t>Opravu opěrné zdi v ul. Ondříčková , Liberec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</si>
  <si>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</si>
  <si>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</si>
  <si>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</si>
  <si>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</si>
  <si>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</si>
  <si>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</si>
  <si>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</si>
  <si>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</si>
  <si>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</si>
  <si>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</si>
  <si>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</si>
  <si>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</si>
  <si>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</si>
  <si>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</si>
  <si>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</si>
  <si>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</si>
  <si>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</si>
  <si>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</si>
  <si>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</si>
  <si>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</si>
  <si>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</si>
  <si>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</si>
  <si>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</si>
  <si>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</si>
  <si>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</si>
  <si>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zemina 2,0t/m3 , pol 131738</t>
  </si>
  <si>
    <t>VV</t>
  </si>
  <si>
    <t>výkop pro založení uhlové zdi za rubem 
173,00*2,30*2,5*2,0=1 989,500 [A] 
výkop pro založení uhlové zdi před zdi 
173,00*0,80*1,00*2,0=276,800 [B] 
Celkem: A+B=2 266,300 [C]</t>
  </si>
  <si>
    <t>TS</t>
  </si>
  <si>
    <t>zahrnuje veškeré poplatky provozovateli skládky související s uložením odpadu na skládce.</t>
  </si>
  <si>
    <t>b</t>
  </si>
  <si>
    <t>beton 2,3 t/m3, pol 966137, pol</t>
  </si>
  <si>
    <t>dřík betonové zdi 
34,195*0,50*2,3=39,324 [A] 
základ betonové zdi 
32,60*0,90*0,50*2,3=33,741 [B] 
podkladní vrstvy vozovky s cementovým pojivem 
0,35*2,45*175,00=150,063 [C] 
Celkem: A+B+C=223,128 [D]</t>
  </si>
  <si>
    <t>c</t>
  </si>
  <si>
    <t>železobeton 2,5t/m3, pol 966167</t>
  </si>
  <si>
    <t>bourání řeber 
20*2,28*0,80*0,60*2,5=54,720 [A] 
borání výplní 
172,702*0,15*2,5=64,763 [B] 
Celkem: A+B=119,483 [C]</t>
  </si>
  <si>
    <t>d</t>
  </si>
  <si>
    <t>kamenná zeď 2.2t/m3</t>
  </si>
  <si>
    <t>borání kamenné zdi dřík 
112,50*((0,5+0,8)/2)*2,2=160,875 [A] 
borání kamenné zdi základ 
46,6*0,5*1,2*2,2=61,512 [B] 
Celkem: A+B=222,387 [C]</t>
  </si>
  <si>
    <t>014131</t>
  </si>
  <si>
    <t/>
  </si>
  <si>
    <t>POPLATKY ZA SKLÁDKU TYP S-NO (NEBEZPEČNÝ ODPAD)</t>
  </si>
  <si>
    <t>M3</t>
  </si>
  <si>
    <t>odpad na bázi asfaltu, pol113727, pol 113727a</t>
  </si>
  <si>
    <t>0,06*2,45*175,00=25,725 [A] 
0,10*2,45*175,00=42,875 [B] 
Celkem: A+B=68,600 [C]</t>
  </si>
  <si>
    <t>02520</t>
  </si>
  <si>
    <t>ZKOUŠENÍ MATERIÁLŮ NEZÁVISLOU ZKUŠEBNOU</t>
  </si>
  <si>
    <t>KPL</t>
  </si>
  <si>
    <t>včetně odběru vzorku a odvoz do skušebny</t>
  </si>
  <si>
    <t>1=1,000 [A] 
Celkem: A=1,000 [B]</t>
  </si>
  <si>
    <t>zahrnuje veškeré náklady spojené s objednatelem požadovanými zkouškami</t>
  </si>
  <si>
    <t>7</t>
  </si>
  <si>
    <t>02620</t>
  </si>
  <si>
    <t>ZKOUŠENÍ KONSTRUKCÍ A PRACÍ NEZÁVISLOU ZKUŠEBNOU</t>
  </si>
  <si>
    <t>zkušky hutnění v rozsahu TKP</t>
  </si>
  <si>
    <t>8</t>
  </si>
  <si>
    <t>02720</t>
  </si>
  <si>
    <t>POMOC PRÁCE ZŘÍZ NEBO ZAJIŠŤ REGULACI A OCHRANU DOPRAVY</t>
  </si>
  <si>
    <t>1=1,000 [A]</t>
  </si>
  <si>
    <t>zahrnuje veškeré náklady spojené s objednatelem požadovanými zařízeními</t>
  </si>
  <si>
    <t>02730</t>
  </si>
  <si>
    <t>POMOC PRÁCE ZŘÍZ NEBO ZAJIŠŤ OCHRANU INŽENÝRSKÝCH SÍTÍ</t>
  </si>
  <si>
    <t>vytyčení, přenesení podmínek správce sítí do realizace VO</t>
  </si>
  <si>
    <t>vytyčení, přenesení podmínek správce sítí do realizace ČEZ - VN</t>
  </si>
  <si>
    <t>11</t>
  </si>
  <si>
    <t>vytyčení, přenesení podmínek správce sítí do realizace CETIN - NN</t>
  </si>
  <si>
    <t>12</t>
  </si>
  <si>
    <t>vytyčení, přenesení podmínek správce sítí do realizace SČVK - kanalizace</t>
  </si>
  <si>
    <t>13</t>
  </si>
  <si>
    <t>02910</t>
  </si>
  <si>
    <t>OSTATNÍ POŽADAVKY - ZEMĚMĚŘIČSKÁ MĚŘENÍ</t>
  </si>
  <si>
    <t>vytyčení stavby autorizovaným geodetem</t>
  </si>
  <si>
    <t>zahrnuje veškeré náklady spojené s objednatelem požadovanými pracemi,   
- pro stanovení orientační investorské ceny určete jednotkovou cenu jako 1% odhadované ceny stavby</t>
  </si>
  <si>
    <t>14</t>
  </si>
  <si>
    <t>02943</t>
  </si>
  <si>
    <t>OSTATNÍ POŽADAVKY - VYPRACOVÁNÍ RDS</t>
  </si>
  <si>
    <t>RDS SO 221</t>
  </si>
  <si>
    <t>zahrnuje veškeré náklady spojené s objednatelem požadovanými pracemi</t>
  </si>
  <si>
    <t>15</t>
  </si>
  <si>
    <t>02944</t>
  </si>
  <si>
    <t>OSTAT POŽADAVKY - DOKUMENTACE SKUTEČ PROVEDENÍ V DIGIT FORMĚ</t>
  </si>
  <si>
    <t>DSPS včetně geodetického zaměření</t>
  </si>
  <si>
    <t>16</t>
  </si>
  <si>
    <t>02945</t>
  </si>
  <si>
    <t>OSTAT POŽADAVKY - GEOMETRICKÝ PLÁN</t>
  </si>
  <si>
    <t>HM</t>
  </si>
  <si>
    <t>na základě skutečného provedení stavby</t>
  </si>
  <si>
    <t>položka zahrnuje:                                                                                                                   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</si>
  <si>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17</t>
  </si>
  <si>
    <t>02960</t>
  </si>
  <si>
    <t>OSTATNÍ POŽADAVKY - ODBORNÝ DOZOR</t>
  </si>
  <si>
    <t>dozor investora TDI</t>
  </si>
  <si>
    <t>zahrnuje veškeré náklady spojené s objednatelem požadovaným dozorem</t>
  </si>
  <si>
    <t>Zemní práce</t>
  </si>
  <si>
    <t>18</t>
  </si>
  <si>
    <t>112027</t>
  </si>
  <si>
    <t>KÁCENÍ STROMŮ D KMENE DO 0,9M S ODSTRANĚNÍM PAŘEZŮ, ODVOZ DO 16KM</t>
  </si>
  <si>
    <t>KUS</t>
  </si>
  <si>
    <t>předpokláda se odstránení stromu jenom v případě že budou zasahovat do konstrukce zdi</t>
  </si>
  <si>
    <t>3=3,000 [A] 
Celkem: A=3,000 [B]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</si>
  <si>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</si>
  <si>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19</t>
  </si>
  <si>
    <t>113347</t>
  </si>
  <si>
    <t>ODSTRAN PODKL ZPEVNĚNÝCH PLOCH S CEM POJIVEM, ODVOZ DO 16KM</t>
  </si>
  <si>
    <t>předpokládaná vrstva podkladní vrstvy 0,35m</t>
  </si>
  <si>
    <t>0,35*2,45*175,00=150,063 [A] 
Celkem: A=150,063 [B]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</si>
  <si>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</si>
  <si>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20</t>
  </si>
  <si>
    <t>113534</t>
  </si>
  <si>
    <t>ODSTRANĚNÍ CHODNÍKOVÝCH KAMENNÝCH OBRUBNÍKŮ, ODVOZ DO 5KM</t>
  </si>
  <si>
    <t>M</t>
  </si>
  <si>
    <t>při odstraňovaní obrubníků bude prověřena jejich možnost spětného použití odsouhlasí TDI, kamenné obrubníky budou uloženy na skládku investora</t>
  </si>
  <si>
    <t>celková délka odstráněných kamenných obrubníků 
175,00=175,000 [A] 
Celkem: A=175,000 [B]</t>
  </si>
  <si>
    <t>21</t>
  </si>
  <si>
    <t>113727</t>
  </si>
  <si>
    <t>FRÉZOVÁNÍ ZPEVNĚNÝCH PLOCH ASFALTOVÝCH, ODVOZ DO 16KM</t>
  </si>
  <si>
    <t>frezování obrusné verstvy vozovky předpokládaná tl. 60mm</t>
  </si>
  <si>
    <t>0,06*2,45*175,00=25,725 [A] 
Celkem: A=25,725 [B]</t>
  </si>
  <si>
    <t>22</t>
  </si>
  <si>
    <t>frezování ložnéí asfaltové vrstvy předpoklad tl. 0,10m</t>
  </si>
  <si>
    <t>0,10*2,45*175,00=42,875 [A] 
Celkem: A=42,875 [B]</t>
  </si>
  <si>
    <t>23</t>
  </si>
  <si>
    <t>131837</t>
  </si>
  <si>
    <t>HLOUBENÍ JAM ZAPAŽ I NEPAŽ TŘ. II, ODVOZ DO 16KM</t>
  </si>
  <si>
    <t>výkop pro založení uhlové zdi za rubem 
173,00*2,30*2,5=994,750 [A] 
výkop pro založení uhlové zdi před zdi 
173,00*0,80*1,00=138,400 [B] 
Celkem: A+B=1 133,150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</si>
  <si>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</si>
  <si>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24</t>
  </si>
  <si>
    <t>17120</t>
  </si>
  <si>
    <t>ULOŽENÍ SYPANINY DO NÁSYPŮ A NA SKLÁDKY BEZ ZHUTNĚNÍ</t>
  </si>
  <si>
    <t>vykopaný material zemina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</si>
  <si>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</si>
  <si>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25</t>
  </si>
  <si>
    <t>17481</t>
  </si>
  <si>
    <t>ZÁSYP JAM A RÝH Z NAKUPOVANÝCH MATERIÁLŮ</t>
  </si>
  <si>
    <t>zásyp za opěrama ŠDB 32/63 po vrstvách 30 cm se zhutněním 
ČSN 736244, ID 0,9 ( 100%PS)</t>
  </si>
  <si>
    <t>výkop pro založení uhlové zdi za rubem 
173,00*2,10*2,5=908,250 [A] 
výkop pro založení uhlové zdi před zdi 
173,00*0,70*1,00=121,100 [B] 
Celkem: A+B=1 029,350 [C]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</si>
  <si>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</si>
  <si>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26</t>
  </si>
  <si>
    <t>ochranný zásyp za zdí  ŠP 8-32 mm 
ČSN 736244, ID 0,9 ( 100%PS)</t>
  </si>
  <si>
    <t>0,50*2,15*165,00=177,375 [A] 
Celkem: A=177,375 [B]</t>
  </si>
  <si>
    <t>Základy</t>
  </si>
  <si>
    <t>27</t>
  </si>
  <si>
    <t>261112</t>
  </si>
  <si>
    <t>VRTY PRO KOTVENÍ A INJEKTÁŽ TŘ I NA POVRCHU D DO 16MM</t>
  </si>
  <si>
    <t>vrty pro kotvení zábradlí</t>
  </si>
  <si>
    <t>110*4*0,15=66,000 [A]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</si>
  <si>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</si>
  <si>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28</t>
  </si>
  <si>
    <t>261113</t>
  </si>
  <si>
    <t>VRTY PRO KOTVENÍ A INJEKTÁŽ NA POVRCHU TŘ I D DO 25MM</t>
  </si>
  <si>
    <t>vrty pro kotvení kamenných říms</t>
  </si>
  <si>
    <t>109*2*0,20=43,600 [A]</t>
  </si>
  <si>
    <t>29</t>
  </si>
  <si>
    <t>26A24</t>
  </si>
  <si>
    <t>VRTY PRO SLOUPKY OPLOCENÍ TŘ. TĚŽITELNOSTI II D DO 300MM</t>
  </si>
  <si>
    <t>92*0,80=73,600 [A] 
Celkem: A=73,600 [B]</t>
  </si>
  <si>
    <t>položka zahrnuje:  
- zřízení vrtu, svislou a vodorovnou dopravu zeminy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uložení zeminy na skládku a poplatek za skládku</t>
  </si>
  <si>
    <t>30</t>
  </si>
  <si>
    <t>272313</t>
  </si>
  <si>
    <t>ZÁKLADY Z PROSTÉHO BETONU DO C16/20</t>
  </si>
  <si>
    <t>základy pro oplocení</t>
  </si>
  <si>
    <t>92*0,30*0,30*0,50=4,140 [A] 
Celkem: A=4,140 [B]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</si>
  <si>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</si>
  <si>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31</t>
  </si>
  <si>
    <t>272325</t>
  </si>
  <si>
    <t>ZÁKLADY ZE ŽELEZOBETONU DO C30/37</t>
  </si>
  <si>
    <t>155,00*1,70*0,30+10,00*1,05*0,30=82,200 [A] 
Celkem: A=82,200 [B]</t>
  </si>
  <si>
    <t>32</t>
  </si>
  <si>
    <t>272365</t>
  </si>
  <si>
    <t>VÝZTUŽ ZÁKLADŮ Z OCELI 10505, B500B</t>
  </si>
  <si>
    <t>předpokláda se 150kg/m3 do základu uhlové zdi</t>
  </si>
  <si>
    <t>(155,00*1,70*0,30+10,00*1,05*0,30)*0,15=12,330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</si>
  <si>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</si>
  <si>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konstrukce</t>
  </si>
  <si>
    <t>33</t>
  </si>
  <si>
    <t>311325</t>
  </si>
  <si>
    <t>ZDI A STĚNY PODP A VOL ZE ŽELEZOBET DO C30/37</t>
  </si>
  <si>
    <t>stěna uhlové zdi</t>
  </si>
  <si>
    <t>315,489*0,3=94,647 [A]</t>
  </si>
  <si>
    <t>34</t>
  </si>
  <si>
    <t>311365</t>
  </si>
  <si>
    <t>VÝZTUŽ ZDÍ A STĚN PODP A VOL Z OCELI 10505, B500B</t>
  </si>
  <si>
    <t>předpokláda se 180kg/m3 do stěny uhlové zdi</t>
  </si>
  <si>
    <t>315,489*0,3*0,18=17,036 [A]</t>
  </si>
  <si>
    <t>35</t>
  </si>
  <si>
    <t>31722</t>
  </si>
  <si>
    <t>ŘÍMSY Z KAMENIC VÝROBKŮ</t>
  </si>
  <si>
    <t>kamenná římsa</t>
  </si>
  <si>
    <t>165,0*0,20*0,45=14,850 [A]</t>
  </si>
  <si>
    <t>Položka zahrnuje dodání předepsaného hlavního materiálu, spojovacího materiálu, vyzdění do předepsaného tavru, včetně mimostaveništní a vnitrostaveništní dopravy</t>
  </si>
  <si>
    <t>Vodorovné konstrukce</t>
  </si>
  <si>
    <t>36</t>
  </si>
  <si>
    <t>451312</t>
  </si>
  <si>
    <t>PODKLADNÍ A VÝPLŇOVÉ VRSTVY Z PROSTÉHO BETONU C12/15</t>
  </si>
  <si>
    <t>zeď 
0,10*1,90*155,00+0,10*1,25*10,00=30,700 [A] 
podkladní beton pod drenáž 
165,00 *0,3*0,75=37,125 [B] 
Celkem: A+B=67,825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</si>
  <si>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</si>
  <si>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37</t>
  </si>
  <si>
    <t>45157</t>
  </si>
  <si>
    <t>PODKLADNÍ A VÝPLŇOVÉ VRSTVY Z KAMENIVA TĚŽENÉHO</t>
  </si>
  <si>
    <t>ochranný podsyp a obsyp těsnící folie ŠTP 0/16  tl. 150+150 mm</t>
  </si>
  <si>
    <t>0,30*2,00*165,00=99,000 [A] 
Celkem: A=99,000 [B]</t>
  </si>
  <si>
    <t>položka zahrnuje dodávku předepsaného kameniva, mimostaveništní a vnitrostaveništní dopravu a jeho uložení  
není-li v zadávací dokumentaci uvedeno jinak, jedná se o nakupovaný materiál</t>
  </si>
  <si>
    <t>38</t>
  </si>
  <si>
    <t>45860</t>
  </si>
  <si>
    <t>VÝPLŇ ZA OPĚRAMI A ZDMI Z MEZEROVITÉHO BETONU</t>
  </si>
  <si>
    <t>drenážní beton za rubem zdi na drenážní trubku</t>
  </si>
  <si>
    <t>0,30*0,30*165,00=14,850 [A] 
Celkem: A=14,850 [B]</t>
  </si>
  <si>
    <t>položka zahrnuje:  
- dodávku mezerovitého betonu předepsané kvality a zásyp se zhutněním včetně mimostaveništní a vnitrostaveništní dopravy</t>
  </si>
  <si>
    <t>39</t>
  </si>
  <si>
    <t>46591</t>
  </si>
  <si>
    <t>DLAŽBY Z KAMENICKÝCH VÝROBKŮ</t>
  </si>
  <si>
    <t>M2</t>
  </si>
  <si>
    <t>dlažba mezi kamenný obrubníkem a zdí</t>
  </si>
  <si>
    <t>184*1,3=239,200 [A]</t>
  </si>
  <si>
    <t>položka zahrnuje:  
- nutné zemní práce (svahování, úpravu pláně a pod.)  
- úpravu podkladu  
- zřízení spojovací vrstvy  
- zřízení lože dlažby z předepsaného materiálu  
- dodávku a uložení dlažby z předepsaných kamenických výrobků do předepsaného tvaru  
- spárování, těsnění, tmelení a vyplnění spar případně s vyklínováním  
- úprava povrchu pro odvedení srážkové vody  
- nezahrnuje podklad pod dlažbu, vykazuje se samostatně položkami SD 45</t>
  </si>
  <si>
    <t>Komunikace</t>
  </si>
  <si>
    <t>40</t>
  </si>
  <si>
    <t>56210</t>
  </si>
  <si>
    <t>VOZOVKOVÉ VRSTVY Z MATERIÁLŮ STABIL CEMENTEM</t>
  </si>
  <si>
    <t>SC-C8/12 tl. 0,13m za zdí</t>
  </si>
  <si>
    <t>2,60*0,13*175,00=59,150 [A] 
Celkem: A=59,150 [B]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</si>
  <si>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</si>
  <si>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41</t>
  </si>
  <si>
    <t>56340</t>
  </si>
  <si>
    <t>VOZOVKOVÉ VRSTVY ZE ŠTĚRKOPÍSKU</t>
  </si>
  <si>
    <t>ŠDA za zdí pod vozovkou tl. 0,20m</t>
  </si>
  <si>
    <t>2,77*0,20*175,00=96,950 [A] 
Celkem: A=96,950 [B]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</si>
  <si>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</si>
  <si>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42</t>
  </si>
  <si>
    <t>572121</t>
  </si>
  <si>
    <t>INFILTRAČNÍ POSTŘIK ASFALTOVÝ DO 1,0KG/M2</t>
  </si>
  <si>
    <t>PIA 0,8kg/m2</t>
  </si>
  <si>
    <t>175,00*2,42=423,500 [A] 
Celkem: A=423,500 [B]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</si>
  <si>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</si>
  <si>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43</t>
  </si>
  <si>
    <t>572213</t>
  </si>
  <si>
    <t>SPOJOVACÍ POSTŘIK Z EMULZE DO 0,5KG/M2</t>
  </si>
  <si>
    <t>PS-E 0,3 KG/M2</t>
  </si>
  <si>
    <t>175,00*2,52=441,000 [A] 
Celkem: A=441,000 [B]</t>
  </si>
  <si>
    <t>44</t>
  </si>
  <si>
    <t>574A43</t>
  </si>
  <si>
    <t>ASFALTOVÝ BETON PRO OBRUSNÉ VRSTVY ACO 11 TL. 50MM</t>
  </si>
  <si>
    <t>2,52*175,00=441,000 [A] 
Celkem: A=441,000 [B]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</si>
  <si>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</si>
  <si>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45</t>
  </si>
  <si>
    <t>574C66</t>
  </si>
  <si>
    <t>ASFALTOVÝ BETON PRO LOŽNÍ VRSTVY ACL 16+, 16S TL. 70MM</t>
  </si>
  <si>
    <t>2,42*175,00=423,500 [A] 
Celkem: A=423,500 [B]</t>
  </si>
  <si>
    <t>Přidružená stavební výroba</t>
  </si>
  <si>
    <t>46</t>
  </si>
  <si>
    <t>711111</t>
  </si>
  <si>
    <t>IZOLACE BĚŽNÝCH KONSTRUKCÍ PROTI ZEMNÍ VLHKOSTI ASFALTOVÝMI NÁTĚRY</t>
  </si>
  <si>
    <t>2xALN  konstrukcí zakrývaných zásypem</t>
  </si>
  <si>
    <t>základ 
2*(155,00*(0,30+0,10+1,30+0,30))=620,000 [A] 
2*(10,00*(0,30+0,10+0,65+0,30))=27,000 [B] 
2*2*0,30*1,05=1,260 [C] 
dřík za zdi 
2*(315,489+0,30*(0,718+0,53))=631,727 [D] 
dřík před zdi 
2*165,00*1,00=330,000 [E] 
Celkem: A+B+C+D+E=1 609,987 [F]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</si>
  <si>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</si>
  <si>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47</t>
  </si>
  <si>
    <t>nátěry  1x ALP  konstrukcí zakrývaných zásypem</t>
  </si>
  <si>
    <t>základ 
(155,00*(0,30+0,10+1,30+0,30))=310,000 [A] 
(10,00*(0,30+0,10+0,65+0,30))=13,500 [B] 
2*0,30*1,05=0,630 [C] 
dřík za zdi 
(315,489+0,30*(0,718+0,53))=315,863 [D] 
dřík před zdi 
165,00*1,00=165,000 [E] 
Celkem: A+B+C+D+E=804,993 [F]</t>
  </si>
  <si>
    <t>48</t>
  </si>
  <si>
    <t>711217</t>
  </si>
  <si>
    <t>IZOLACE ZVLÁŠT KONSTR PROTI ZEM VLHK Z PE FÓLIÍ</t>
  </si>
  <si>
    <t>geomembrána s pevností min 20kN/m, protažení min 20% ve vrstvě štp tl. 150+150mm</t>
  </si>
  <si>
    <t>165,00*2,2=363,000 [A] 
Celkem: A=363,000 [B]</t>
  </si>
  <si>
    <t>49</t>
  </si>
  <si>
    <t>711509</t>
  </si>
  <si>
    <t>OCHRANA IZOLACE NA POVRCHU TEXTILIÍ</t>
  </si>
  <si>
    <t>geotextilie 600g/m2</t>
  </si>
  <si>
    <t>položka zahrnuje:  
- dodání  předepsaného ochranného materiálu  
- zřízení ochrany izolace</t>
  </si>
  <si>
    <t>50</t>
  </si>
  <si>
    <t>743122</t>
  </si>
  <si>
    <t>OSVĚTLOVACÍ STOŽÁR PEVNÝ ŽÁROVĚ ZINKOVANÝ DÉLKY PŘES 6,5 DO 12 M</t>
  </si>
  <si>
    <t>zpětné osazení stořárů VO včetně základu</t>
  </si>
  <si>
    <t>5=5,000 [A] 
Celkem: A=5,000 [B]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</si>
  <si>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</si>
  <si>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51</t>
  </si>
  <si>
    <t>743Z11</t>
  </si>
  <si>
    <t>DEMONTÁŽ OSVĚTLOVACÍHO STOŽÁRU ULIČNÍHO VÝŠKY DO 15 M</t>
  </si>
  <si>
    <t>demontáž sloupů stožárů VO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</si>
  <si>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</si>
  <si>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52</t>
  </si>
  <si>
    <t>76792</t>
  </si>
  <si>
    <t>OPLOCENÍ Z DRÁTĚNÉHO PLETIVA POTAŽENÉHO PLASTEM</t>
  </si>
  <si>
    <t>napojení oplocení na zábradlí 
20=20,000 [A]</t>
  </si>
  <si>
    <t>- položka zahrnuje vedle vlastního pletiva i rámy, rošty, lišty, kování, podpěrné, závěsné, upevňovací prvky, spojovací a těsnící materiál, pomocný materiál, kompletní povrchovou úpravu.  
- nejsou zahrnuty sloupky, které se vykazují v samostatných položkách 338**, není zahrnuta podezdívka (272**)  
- součástí položky je  případně i ostnatý drát, uvažovaná plocha se pak vypočítává po horní hranu drátu.</t>
  </si>
  <si>
    <t>56</t>
  </si>
  <si>
    <t>9111B1</t>
  </si>
  <si>
    <t>ZÁBRADLÍ SILNIČNÍ SE SVISLOU VÝPLNÍ - DODÁVKA A MONTÁŽ</t>
  </si>
  <si>
    <t>VÝPLŇ Z NEREZOVÉ SÍTÍ OKA 75/75</t>
  </si>
  <si>
    <t>celková délka zábradlí 
184,00=184,000 [A] 
Celkem: A=184,000 [B]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</si>
  <si>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</si>
  <si>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Potrubí</t>
  </si>
  <si>
    <t>53</t>
  </si>
  <si>
    <t>87434</t>
  </si>
  <si>
    <t>POTRUBÍ Z TRUB PLASTOVÝCH ODPADNÍCH DN DO 200MM</t>
  </si>
  <si>
    <t>prostup opěrou pro drenáž rubu  
průchod opěrou dle VL4  204.01 (05/2015)</t>
  </si>
  <si>
    <t>32*0,40=12,800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</si>
  <si>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</si>
  <si>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54</t>
  </si>
  <si>
    <t>875342</t>
  </si>
  <si>
    <t>POTRUBÍ DREN Z TRUB PLAST DN DO 200MM DĚROVANÝCH</t>
  </si>
  <si>
    <t>drenáž rubu DN 150 včetně T kusu dle TP 83   
průchod opěrou dle VL4  204.01a</t>
  </si>
  <si>
    <t>165,00=165,000 [A] 
Celkem: A=165,000 [B]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</si>
  <si>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</si>
  <si>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55</t>
  </si>
  <si>
    <t>89712</t>
  </si>
  <si>
    <t>VPUSŤ KANALIZAČNÍ ULIČNÍ KOMPLETNÍ Z BETONOVÝCH DÍLCŮ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</si>
  <si>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</si>
  <si>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Ostatní konstrukce a práce</t>
  </si>
  <si>
    <t>57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</si>
  <si>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</si>
  <si>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</si>
  <si>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</si>
  <si>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58</t>
  </si>
  <si>
    <t>917425</t>
  </si>
  <si>
    <t>CHODNÍKOVÉ OBRUBY Z KAMENNÝCH OBRUBNÍKŮ ŠÍŘ 200MM</t>
  </si>
  <si>
    <t>kamenné obrubníky</t>
  </si>
  <si>
    <t>175,0=175,000 [A]</t>
  </si>
  <si>
    <t>Položka zahrnuje:  
dodání a pokládku kamenných obrubníků o rozměrech předepsaných zadávací dokumentací  
betonové lože i boční betonovou opěrku.</t>
  </si>
  <si>
    <t>59</t>
  </si>
  <si>
    <t>919111</t>
  </si>
  <si>
    <t>ŘEZÁNÍ ASFALTOVÉHO KRYTU VOZOVEK TL DO 50MM</t>
  </si>
  <si>
    <t>řezaná spára ve vozovce vypněná modfikovanou zálivkou</t>
  </si>
  <si>
    <t>175,00+2,50+2,50+165,00=345,000 [A] 
Celkem: A=345,000 [B]</t>
  </si>
  <si>
    <t>položka zahrnuje řezání vozovkové vrstvy v předepsané tloušťce, včetně spotřeby vody</t>
  </si>
  <si>
    <t>60</t>
  </si>
  <si>
    <t>93112</t>
  </si>
  <si>
    <t>VÝPLŇ DILATAČ SPAR HERAKLITEM</t>
  </si>
  <si>
    <t>32*0,03*0,02*6,3=0,121 [A] 
Celkem: A=0,121 [B]</t>
  </si>
  <si>
    <t>položka zahrnuje dodávku a osazení předepsaného materiálu, očištění ploch spáry před úpravou, očištění okolí spáry po úpravě</t>
  </si>
  <si>
    <t>61</t>
  </si>
  <si>
    <t>931182</t>
  </si>
  <si>
    <t>VÝPLŇ DILATAČNÍCH SPAR Z POLYSTYRENU TL 20MM</t>
  </si>
  <si>
    <t>32*(0,3*1,7+0,3*2,0)=35,520 [A] 
Celkem: A=35,520 [B]</t>
  </si>
  <si>
    <t>62</t>
  </si>
  <si>
    <t>93132</t>
  </si>
  <si>
    <t>TĚSNĚNÍ DILATAČ SPAR ASF ZÁLIVKOU MODIFIK</t>
  </si>
  <si>
    <t>(175,00+2,50+2,50+165,00) *0,05*0,02=0,345 [A] 
Celkem: A=0,345 [B]</t>
  </si>
  <si>
    <t>položka zahrnuje dodávku a osazení předepsaného materiálu, očištění ploch spáry před úpravou, očištění okolí spáry po úpravě  
nezahrnuje těsnící profil</t>
  </si>
  <si>
    <t>63</t>
  </si>
  <si>
    <t>966137</t>
  </si>
  <si>
    <t>BOURÁNÍ KONSTRUKCÍ Z KAMENE NA MC S ODVOZEM DO 16KM</t>
  </si>
  <si>
    <t>borání stávající kamenné zdi rozměry jsou odhadované a příspůsobené dle výsledků diagnostického průzkumu</t>
  </si>
  <si>
    <t>borání kamenné zdi dřík 
112,50*((0,5+0,8)/2)=73,125 [A] 
borání kamenné zdi základ 
46,6*0,5*1,2=27,960 [B] 
Celkem: A+B=101,085 [C]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</si>
  <si>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</si>
  <si>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64</t>
  </si>
  <si>
    <t>966157</t>
  </si>
  <si>
    <t>BOURÁNÍ KONSTRUKCÍ Z PROST BETONU S ODVOZEM DO 16KM</t>
  </si>
  <si>
    <t>bourání horní části zdi z prostého betonu rozměry jsou odhadované a příspůsobené dle výsledků diagnostického průzkumu</t>
  </si>
  <si>
    <t>dřík betonové zdi 
34,195*0,50=17,098 [A] 
základ betonové zdi 
32,60*0,90*0,50=14,670 [B] 
Celkem: A+B=31,768 [C]</t>
  </si>
  <si>
    <t>65</t>
  </si>
  <si>
    <t>966167</t>
  </si>
  <si>
    <t>BOURÁNÍ KONSTRUKCÍ ZE ŽELEZOBETONU S ODVOZEM DO 16KM</t>
  </si>
  <si>
    <t>borání zdi v spodní části předpokláda se že zeď a řebra  jsou ze železobetonu rozměry jsou odhadované a příspůsobené dle výsledků diagnostického průzkumu</t>
  </si>
  <si>
    <t>bourání řeber 
20*2,28*0,80*0,60=21,888 [A] 
borání výplní 
172,702*0,15=25,905 [B] 
Celkem: A+B=47,793 [C]</t>
  </si>
  <si>
    <t>66</t>
  </si>
  <si>
    <t>966842</t>
  </si>
  <si>
    <t>ODSTRANĚNÍ OPLOCENÍ Z DRÁT PLETIVA</t>
  </si>
  <si>
    <t>odstránéní oplocení a uskladnění pro opětovné použití</t>
  </si>
  <si>
    <t>celková délka oplocení 
184,00=184,000 [A] 
Celkem: A=184,000 [B]</t>
  </si>
  <si>
    <t>položka zahrnuje:  
- kompletní bourací práce včetně odstranění základových konstrukcí a nezbytného rozsahu zemních prací,  
- veškerou manipulaci s vybouranou sutí a hmotami včetně uložení na skládku,  
- veškeré další práce plynoucí z technologického předpisu a z platných předpisů,  
- odstranění sloupků z jiného materiálu, odstranění vrat a vrátek  
nezahrnuje poplatek za skládku, který se vykazuje v položce 0141** (s výjimkou malého množství bouraného materiálu, kde je možné poplatek zahrnout do jednotkové ceny bourání – tento fakt musí být uveden v doplňujícím textu k položce)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</si>
</sst>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6"/>
      <color rgb="FF000000"/>
      <name val="Arial"/>
      <family val="0"/>
    </font>
    <font>
      <b/>
      <sz val="11"/>
      <name val="Arial"/>
      <family val="0"/>
    </font>
    <font>
      <sz val="10"/>
      <color rgb="FFFFFFFF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0" fillId="2" borderId="6" xfId="0" applyFill="1" applyBorder="1"/>
    <xf numFmtId="0" fontId="4" fillId="2" borderId="5" xfId="0" applyFont="1" applyFill="1" applyBorder="1" applyAlignment="1">
      <alignment horizontal="right"/>
    </xf>
    <xf numFmtId="177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0" fillId="0" borderId="1" xfId="0" applyBorder="1"/>
    <xf numFmtId="0" fontId="4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wrapText="1"/>
    </xf>
    <xf numFmtId="177" fontId="4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177" fontId="4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 horizontal="right"/>
    </xf>
    <xf numFmtId="177" fontId="4" fillId="2" borderId="3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0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0+O8+O77+O114+O139+O152+O169+O194+O227+O240</f>
      </c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14</v>
      </c>
      <c r="I3" s="36">
        <f>0+I8+I77+I114+I139+I152+I169+I194+I227+I240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14</v>
      </c>
      <c r="D4" s="5"/>
      <c r="E4" s="14" t="s">
        <v>15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0+Q8</f>
      </c>
      <c r="O8">
        <f>0+R8</f>
      </c>
      <c r="Q8">
        <f>0+I9+I13+I17+I21+I25+I29+I33+I37+I41+I45+I49+I53+I57+I61+I65+I69+I73</f>
      </c>
      <c r="R8">
        <f>0+O9+O13+O17+O21+O25+O29+O33+O37+O41+O45+O49+O53+O57+O61+O65+O69+O73</f>
      </c>
    </row>
    <row r="9" spans="1:16" ht="12.75">
      <c r="A9" s="19" t="s">
        <v>35</v>
      </c>
      <c r="B9" s="23" t="s">
        <v>19</v>
      </c>
      <c r="C9" s="23" t="s">
        <v>36</v>
      </c>
      <c r="D9" s="19" t="s">
        <v>37</v>
      </c>
      <c r="E9" s="24" t="s">
        <v>38</v>
      </c>
      <c r="F9" s="25" t="s">
        <v>39</v>
      </c>
      <c r="G9" s="26">
        <v>2266.3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12.75">
      <c r="A10" s="28" t="s">
        <v>40</v>
      </c>
      <c r="E10" s="29" t="s">
        <v>41</v>
      </c>
    </row>
    <row r="11" spans="1:5" ht="63.75">
      <c r="A11" s="30" t="s">
        <v>42</v>
      </c>
      <c r="E11" s="31" t="s">
        <v>43</v>
      </c>
    </row>
    <row r="12" spans="1:5" ht="25.5">
      <c r="A12" t="s">
        <v>44</v>
      </c>
      <c r="E12" s="29" t="s">
        <v>45</v>
      </c>
    </row>
    <row r="13" spans="1:16" ht="12.75">
      <c r="A13" s="19" t="s">
        <v>35</v>
      </c>
      <c r="B13" s="23" t="s">
        <v>13</v>
      </c>
      <c r="C13" s="23" t="s">
        <v>36</v>
      </c>
      <c r="D13" s="19" t="s">
        <v>46</v>
      </c>
      <c r="E13" s="24" t="s">
        <v>38</v>
      </c>
      <c r="F13" s="25" t="s">
        <v>39</v>
      </c>
      <c r="G13" s="26">
        <v>223.128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12.75">
      <c r="A14" s="28" t="s">
        <v>40</v>
      </c>
      <c r="E14" s="29" t="s">
        <v>47</v>
      </c>
    </row>
    <row r="15" spans="1:5" ht="89.25">
      <c r="A15" s="30" t="s">
        <v>42</v>
      </c>
      <c r="E15" s="31" t="s">
        <v>48</v>
      </c>
    </row>
    <row r="16" spans="1:5" ht="25.5">
      <c r="A16" t="s">
        <v>44</v>
      </c>
      <c r="E16" s="29" t="s">
        <v>45</v>
      </c>
    </row>
    <row r="17" spans="1:16" ht="12.75">
      <c r="A17" s="19" t="s">
        <v>35</v>
      </c>
      <c r="B17" s="23" t="s">
        <v>12</v>
      </c>
      <c r="C17" s="23" t="s">
        <v>36</v>
      </c>
      <c r="D17" s="19" t="s">
        <v>49</v>
      </c>
      <c r="E17" s="24" t="s">
        <v>38</v>
      </c>
      <c r="F17" s="25" t="s">
        <v>39</v>
      </c>
      <c r="G17" s="26">
        <v>119.483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12.75">
      <c r="A18" s="28" t="s">
        <v>40</v>
      </c>
      <c r="E18" s="29" t="s">
        <v>50</v>
      </c>
    </row>
    <row r="19" spans="1:5" ht="63.75">
      <c r="A19" s="30" t="s">
        <v>42</v>
      </c>
      <c r="E19" s="31" t="s">
        <v>51</v>
      </c>
    </row>
    <row r="20" spans="1:5" ht="25.5">
      <c r="A20" t="s">
        <v>44</v>
      </c>
      <c r="E20" s="29" t="s">
        <v>45</v>
      </c>
    </row>
    <row r="21" spans="1:16" ht="12.75">
      <c r="A21" s="19" t="s">
        <v>35</v>
      </c>
      <c r="B21" s="23" t="s">
        <v>23</v>
      </c>
      <c r="C21" s="23" t="s">
        <v>36</v>
      </c>
      <c r="D21" s="19" t="s">
        <v>52</v>
      </c>
      <c r="E21" s="24" t="s">
        <v>38</v>
      </c>
      <c r="F21" s="25" t="s">
        <v>39</v>
      </c>
      <c r="G21" s="26">
        <v>222.387</v>
      </c>
      <c r="H21" s="27">
        <v>0</v>
      </c>
      <c r="I21" s="27">
        <f>ROUND(ROUND(H21,2)*ROUND(G21,3),2)</f>
      </c>
      <c r="O21">
        <f>(I21*21)/100</f>
      </c>
      <c r="P21" t="s">
        <v>13</v>
      </c>
    </row>
    <row r="22" spans="1:5" ht="12.75">
      <c r="A22" s="28" t="s">
        <v>40</v>
      </c>
      <c r="E22" s="29" t="s">
        <v>53</v>
      </c>
    </row>
    <row r="23" spans="1:5" ht="63.75">
      <c r="A23" s="30" t="s">
        <v>42</v>
      </c>
      <c r="E23" s="31" t="s">
        <v>54</v>
      </c>
    </row>
    <row r="24" spans="1:5" ht="25.5">
      <c r="A24" t="s">
        <v>44</v>
      </c>
      <c r="E24" s="29" t="s">
        <v>45</v>
      </c>
    </row>
    <row r="25" spans="1:16" ht="12.75">
      <c r="A25" s="19" t="s">
        <v>35</v>
      </c>
      <c r="B25" s="23" t="s">
        <v>25</v>
      </c>
      <c r="C25" s="23" t="s">
        <v>55</v>
      </c>
      <c r="D25" s="19" t="s">
        <v>56</v>
      </c>
      <c r="E25" s="24" t="s">
        <v>57</v>
      </c>
      <c r="F25" s="25" t="s">
        <v>58</v>
      </c>
      <c r="G25" s="26">
        <v>68.6</v>
      </c>
      <c r="H25" s="27">
        <v>0</v>
      </c>
      <c r="I25" s="27">
        <f>ROUND(ROUND(H25,2)*ROUND(G25,3),2)</f>
      </c>
      <c r="O25">
        <f>(I25*21)/100</f>
      </c>
      <c r="P25" t="s">
        <v>13</v>
      </c>
    </row>
    <row r="26" spans="1:5" ht="12.75">
      <c r="A26" s="28" t="s">
        <v>40</v>
      </c>
      <c r="E26" s="29" t="s">
        <v>59</v>
      </c>
    </row>
    <row r="27" spans="1:5" ht="38.25">
      <c r="A27" s="30" t="s">
        <v>42</v>
      </c>
      <c r="E27" s="31" t="s">
        <v>60</v>
      </c>
    </row>
    <row r="28" spans="1:5" ht="25.5">
      <c r="A28" t="s">
        <v>44</v>
      </c>
      <c r="E28" s="29" t="s">
        <v>45</v>
      </c>
    </row>
    <row r="29" spans="1:16" ht="12.75">
      <c r="A29" s="19" t="s">
        <v>35</v>
      </c>
      <c r="B29" s="23" t="s">
        <v>27</v>
      </c>
      <c r="C29" s="23" t="s">
        <v>61</v>
      </c>
      <c r="D29" s="19" t="s">
        <v>56</v>
      </c>
      <c r="E29" s="24" t="s">
        <v>62</v>
      </c>
      <c r="F29" s="25" t="s">
        <v>63</v>
      </c>
      <c r="G29" s="26">
        <v>1</v>
      </c>
      <c r="H29" s="27">
        <v>0</v>
      </c>
      <c r="I29" s="27">
        <f>ROUND(ROUND(H29,2)*ROUND(G29,3),2)</f>
      </c>
      <c r="O29">
        <f>(I29*21)/100</f>
      </c>
      <c r="P29" t="s">
        <v>13</v>
      </c>
    </row>
    <row r="30" spans="1:5" ht="12.75">
      <c r="A30" s="28" t="s">
        <v>40</v>
      </c>
      <c r="E30" s="29" t="s">
        <v>64</v>
      </c>
    </row>
    <row r="31" spans="1:5" ht="25.5">
      <c r="A31" s="30" t="s">
        <v>42</v>
      </c>
      <c r="E31" s="31" t="s">
        <v>65</v>
      </c>
    </row>
    <row r="32" spans="1:5" ht="12.75">
      <c r="A32" t="s">
        <v>44</v>
      </c>
      <c r="E32" s="29" t="s">
        <v>66</v>
      </c>
    </row>
    <row r="33" spans="1:16" ht="12.75">
      <c r="A33" s="19" t="s">
        <v>35</v>
      </c>
      <c r="B33" s="23" t="s">
        <v>67</v>
      </c>
      <c r="C33" s="23" t="s">
        <v>68</v>
      </c>
      <c r="D33" s="19" t="s">
        <v>56</v>
      </c>
      <c r="E33" s="24" t="s">
        <v>69</v>
      </c>
      <c r="F33" s="25" t="s">
        <v>63</v>
      </c>
      <c r="G33" s="26">
        <v>1</v>
      </c>
      <c r="H33" s="27">
        <v>0</v>
      </c>
      <c r="I33" s="27">
        <f>ROUND(ROUND(H33,2)*ROUND(G33,3),2)</f>
      </c>
      <c r="O33">
        <f>(I33*21)/100</f>
      </c>
      <c r="P33" t="s">
        <v>13</v>
      </c>
    </row>
    <row r="34" spans="1:5" ht="12.75">
      <c r="A34" s="28" t="s">
        <v>40</v>
      </c>
      <c r="E34" s="29" t="s">
        <v>70</v>
      </c>
    </row>
    <row r="35" spans="1:5" ht="25.5">
      <c r="A35" s="30" t="s">
        <v>42</v>
      </c>
      <c r="E35" s="31" t="s">
        <v>65</v>
      </c>
    </row>
    <row r="36" spans="1:5" ht="12.75">
      <c r="A36" t="s">
        <v>44</v>
      </c>
      <c r="E36" s="29" t="s">
        <v>66</v>
      </c>
    </row>
    <row r="37" spans="1:16" ht="12.75">
      <c r="A37" s="19" t="s">
        <v>35</v>
      </c>
      <c r="B37" s="23" t="s">
        <v>71</v>
      </c>
      <c r="C37" s="23" t="s">
        <v>72</v>
      </c>
      <c r="D37" s="19" t="s">
        <v>56</v>
      </c>
      <c r="E37" s="24" t="s">
        <v>73</v>
      </c>
      <c r="F37" s="25" t="s">
        <v>63</v>
      </c>
      <c r="G37" s="26">
        <v>1</v>
      </c>
      <c r="H37" s="27">
        <v>0</v>
      </c>
      <c r="I37" s="27">
        <f>ROUND(ROUND(H37,2)*ROUND(G37,3),2)</f>
      </c>
      <c r="O37">
        <f>(I37*21)/100</f>
      </c>
      <c r="P37" t="s">
        <v>13</v>
      </c>
    </row>
    <row r="38" spans="1:5" ht="12.75">
      <c r="A38" s="28" t="s">
        <v>40</v>
      </c>
      <c r="E38" s="29" t="s">
        <v>56</v>
      </c>
    </row>
    <row r="39" spans="1:5" ht="12.75">
      <c r="A39" s="30" t="s">
        <v>42</v>
      </c>
      <c r="E39" s="31" t="s">
        <v>74</v>
      </c>
    </row>
    <row r="40" spans="1:5" ht="12.75">
      <c r="A40" t="s">
        <v>44</v>
      </c>
      <c r="E40" s="29" t="s">
        <v>75</v>
      </c>
    </row>
    <row r="41" spans="1:16" ht="12.75">
      <c r="A41" s="19" t="s">
        <v>35</v>
      </c>
      <c r="B41" s="23" t="s">
        <v>30</v>
      </c>
      <c r="C41" s="23" t="s">
        <v>76</v>
      </c>
      <c r="D41" s="19" t="s">
        <v>37</v>
      </c>
      <c r="E41" s="24" t="s">
        <v>77</v>
      </c>
      <c r="F41" s="25" t="s">
        <v>63</v>
      </c>
      <c r="G41" s="26">
        <v>1</v>
      </c>
      <c r="H41" s="27">
        <v>0</v>
      </c>
      <c r="I41" s="27">
        <f>ROUND(ROUND(H41,2)*ROUND(G41,3),2)</f>
      </c>
      <c r="O41">
        <f>(I41*21)/100</f>
      </c>
      <c r="P41" t="s">
        <v>13</v>
      </c>
    </row>
    <row r="42" spans="1:5" ht="12.75">
      <c r="A42" s="28" t="s">
        <v>40</v>
      </c>
      <c r="E42" s="29" t="s">
        <v>78</v>
      </c>
    </row>
    <row r="43" spans="1:5" ht="25.5">
      <c r="A43" s="30" t="s">
        <v>42</v>
      </c>
      <c r="E43" s="31" t="s">
        <v>65</v>
      </c>
    </row>
    <row r="44" spans="1:5" ht="12.75">
      <c r="A44" t="s">
        <v>44</v>
      </c>
      <c r="E44" s="29" t="s">
        <v>75</v>
      </c>
    </row>
    <row r="45" spans="1:16" ht="12.75">
      <c r="A45" s="19" t="s">
        <v>35</v>
      </c>
      <c r="B45" s="23" t="s">
        <v>32</v>
      </c>
      <c r="C45" s="23" t="s">
        <v>76</v>
      </c>
      <c r="D45" s="19" t="s">
        <v>46</v>
      </c>
      <c r="E45" s="24" t="s">
        <v>77</v>
      </c>
      <c r="F45" s="25" t="s">
        <v>63</v>
      </c>
      <c r="G45" s="26">
        <v>1</v>
      </c>
      <c r="H45" s="27">
        <v>0</v>
      </c>
      <c r="I45" s="27">
        <f>ROUND(ROUND(H45,2)*ROUND(G45,3),2)</f>
      </c>
      <c r="O45">
        <f>(I45*21)/100</f>
      </c>
      <c r="P45" t="s">
        <v>13</v>
      </c>
    </row>
    <row r="46" spans="1:5" ht="12.75">
      <c r="A46" s="28" t="s">
        <v>40</v>
      </c>
      <c r="E46" s="29" t="s">
        <v>79</v>
      </c>
    </row>
    <row r="47" spans="1:5" ht="25.5">
      <c r="A47" s="30" t="s">
        <v>42</v>
      </c>
      <c r="E47" s="31" t="s">
        <v>65</v>
      </c>
    </row>
    <row r="48" spans="1:5" ht="12.75">
      <c r="A48" t="s">
        <v>44</v>
      </c>
      <c r="E48" s="29" t="s">
        <v>75</v>
      </c>
    </row>
    <row r="49" spans="1:16" ht="12.75">
      <c r="A49" s="19" t="s">
        <v>35</v>
      </c>
      <c r="B49" s="23" t="s">
        <v>80</v>
      </c>
      <c r="C49" s="23" t="s">
        <v>76</v>
      </c>
      <c r="D49" s="19" t="s">
        <v>49</v>
      </c>
      <c r="E49" s="24" t="s">
        <v>77</v>
      </c>
      <c r="F49" s="25" t="s">
        <v>63</v>
      </c>
      <c r="G49" s="26">
        <v>1</v>
      </c>
      <c r="H49" s="27">
        <v>0</v>
      </c>
      <c r="I49" s="27">
        <f>ROUND(ROUND(H49,2)*ROUND(G49,3),2)</f>
      </c>
      <c r="O49">
        <f>(I49*21)/100</f>
      </c>
      <c r="P49" t="s">
        <v>13</v>
      </c>
    </row>
    <row r="50" spans="1:5" ht="12.75">
      <c r="A50" s="28" t="s">
        <v>40</v>
      </c>
      <c r="E50" s="29" t="s">
        <v>81</v>
      </c>
    </row>
    <row r="51" spans="1:5" ht="25.5">
      <c r="A51" s="30" t="s">
        <v>42</v>
      </c>
      <c r="E51" s="31" t="s">
        <v>65</v>
      </c>
    </row>
    <row r="52" spans="1:5" ht="12.75">
      <c r="A52" t="s">
        <v>44</v>
      </c>
      <c r="E52" s="29" t="s">
        <v>75</v>
      </c>
    </row>
    <row r="53" spans="1:16" ht="12.75">
      <c r="A53" s="19" t="s">
        <v>35</v>
      </c>
      <c r="B53" s="23" t="s">
        <v>82</v>
      </c>
      <c r="C53" s="23" t="s">
        <v>76</v>
      </c>
      <c r="D53" s="19" t="s">
        <v>52</v>
      </c>
      <c r="E53" s="24" t="s">
        <v>77</v>
      </c>
      <c r="F53" s="25" t="s">
        <v>63</v>
      </c>
      <c r="G53" s="26">
        <v>1</v>
      </c>
      <c r="H53" s="27">
        <v>0</v>
      </c>
      <c r="I53" s="27">
        <f>ROUND(ROUND(H53,2)*ROUND(G53,3),2)</f>
      </c>
      <c r="O53">
        <f>(I53*21)/100</f>
      </c>
      <c r="P53" t="s">
        <v>13</v>
      </c>
    </row>
    <row r="54" spans="1:5" ht="12.75">
      <c r="A54" s="28" t="s">
        <v>40</v>
      </c>
      <c r="E54" s="29" t="s">
        <v>83</v>
      </c>
    </row>
    <row r="55" spans="1:5" ht="25.5">
      <c r="A55" s="30" t="s">
        <v>42</v>
      </c>
      <c r="E55" s="31" t="s">
        <v>65</v>
      </c>
    </row>
    <row r="56" spans="1:5" ht="12.75">
      <c r="A56" t="s">
        <v>44</v>
      </c>
      <c r="E56" s="29" t="s">
        <v>75</v>
      </c>
    </row>
    <row r="57" spans="1:16" ht="12.75">
      <c r="A57" s="19" t="s">
        <v>35</v>
      </c>
      <c r="B57" s="23" t="s">
        <v>84</v>
      </c>
      <c r="C57" s="23" t="s">
        <v>85</v>
      </c>
      <c r="D57" s="19" t="s">
        <v>56</v>
      </c>
      <c r="E57" s="24" t="s">
        <v>86</v>
      </c>
      <c r="F57" s="25" t="s">
        <v>63</v>
      </c>
      <c r="G57" s="26">
        <v>1</v>
      </c>
      <c r="H57" s="27">
        <v>0</v>
      </c>
      <c r="I57" s="27">
        <f>ROUND(ROUND(H57,2)*ROUND(G57,3),2)</f>
      </c>
      <c r="O57">
        <f>(I57*21)/100</f>
      </c>
      <c r="P57" t="s">
        <v>13</v>
      </c>
    </row>
    <row r="58" spans="1:5" ht="12.75">
      <c r="A58" s="28" t="s">
        <v>40</v>
      </c>
      <c r="E58" s="29" t="s">
        <v>87</v>
      </c>
    </row>
    <row r="59" spans="1:5" ht="25.5">
      <c r="A59" s="30" t="s">
        <v>42</v>
      </c>
      <c r="E59" s="31" t="s">
        <v>65</v>
      </c>
    </row>
    <row r="60" spans="1:5" ht="38.25">
      <c r="A60" t="s">
        <v>44</v>
      </c>
      <c r="E60" s="29" t="s">
        <v>88</v>
      </c>
    </row>
    <row r="61" spans="1:16" ht="12.75">
      <c r="A61" s="19" t="s">
        <v>35</v>
      </c>
      <c r="B61" s="23" t="s">
        <v>89</v>
      </c>
      <c r="C61" s="23" t="s">
        <v>90</v>
      </c>
      <c r="D61" s="19" t="s">
        <v>56</v>
      </c>
      <c r="E61" s="24" t="s">
        <v>91</v>
      </c>
      <c r="F61" s="25" t="s">
        <v>63</v>
      </c>
      <c r="G61" s="26">
        <v>1</v>
      </c>
      <c r="H61" s="27">
        <v>0</v>
      </c>
      <c r="I61" s="27">
        <f>ROUND(ROUND(H61,2)*ROUND(G61,3),2)</f>
      </c>
      <c r="O61">
        <f>(I61*21)/100</f>
      </c>
      <c r="P61" t="s">
        <v>13</v>
      </c>
    </row>
    <row r="62" spans="1:5" ht="12.75">
      <c r="A62" s="28" t="s">
        <v>40</v>
      </c>
      <c r="E62" s="29" t="s">
        <v>92</v>
      </c>
    </row>
    <row r="63" spans="1:5" ht="25.5">
      <c r="A63" s="30" t="s">
        <v>42</v>
      </c>
      <c r="E63" s="31" t="s">
        <v>65</v>
      </c>
    </row>
    <row r="64" spans="1:5" ht="12.75">
      <c r="A64" t="s">
        <v>44</v>
      </c>
      <c r="E64" s="29" t="s">
        <v>93</v>
      </c>
    </row>
    <row r="65" spans="1:16" ht="12.75">
      <c r="A65" s="19" t="s">
        <v>35</v>
      </c>
      <c r="B65" s="23" t="s">
        <v>94</v>
      </c>
      <c r="C65" s="23" t="s">
        <v>95</v>
      </c>
      <c r="D65" s="19" t="s">
        <v>56</v>
      </c>
      <c r="E65" s="24" t="s">
        <v>96</v>
      </c>
      <c r="F65" s="25" t="s">
        <v>63</v>
      </c>
      <c r="G65" s="26">
        <v>1</v>
      </c>
      <c r="H65" s="27">
        <v>0</v>
      </c>
      <c r="I65" s="27">
        <f>ROUND(ROUND(H65,2)*ROUND(G65,3),2)</f>
      </c>
      <c r="O65">
        <f>(I65*21)/100</f>
      </c>
      <c r="P65" t="s">
        <v>13</v>
      </c>
    </row>
    <row r="66" spans="1:5" ht="12.75">
      <c r="A66" s="28" t="s">
        <v>40</v>
      </c>
      <c r="E66" s="29" t="s">
        <v>97</v>
      </c>
    </row>
    <row r="67" spans="1:5" ht="25.5">
      <c r="A67" s="30" t="s">
        <v>42</v>
      </c>
      <c r="E67" s="31" t="s">
        <v>65</v>
      </c>
    </row>
    <row r="68" spans="1:5" ht="12.75">
      <c r="A68" t="s">
        <v>44</v>
      </c>
      <c r="E68" s="29" t="s">
        <v>93</v>
      </c>
    </row>
    <row r="69" spans="1:16" ht="12.75">
      <c r="A69" s="19" t="s">
        <v>35</v>
      </c>
      <c r="B69" s="23" t="s">
        <v>98</v>
      </c>
      <c r="C69" s="23" t="s">
        <v>99</v>
      </c>
      <c r="D69" s="19" t="s">
        <v>56</v>
      </c>
      <c r="E69" s="24" t="s">
        <v>100</v>
      </c>
      <c r="F69" s="25" t="s">
        <v>101</v>
      </c>
      <c r="G69" s="26">
        <v>1</v>
      </c>
      <c r="H69" s="27">
        <v>0</v>
      </c>
      <c r="I69" s="27">
        <f>ROUND(ROUND(H69,2)*ROUND(G69,3),2)</f>
      </c>
      <c r="O69">
        <f>(I69*21)/100</f>
      </c>
      <c r="P69" t="s">
        <v>13</v>
      </c>
    </row>
    <row r="70" spans="1:5" ht="12.75">
      <c r="A70" s="28" t="s">
        <v>40</v>
      </c>
      <c r="E70" s="29" t="s">
        <v>102</v>
      </c>
    </row>
    <row r="71" spans="1:5" ht="25.5">
      <c r="A71" s="30" t="s">
        <v>42</v>
      </c>
      <c r="E71" s="31" t="s">
        <v>65</v>
      </c>
    </row>
    <row r="72" spans="1:5" ht="89.25">
      <c r="A72" t="s">
        <v>44</v>
      </c>
      <c r="E72" s="29" t="s">
        <v>103</v>
      </c>
    </row>
    <row r="73" spans="1:16" ht="12.75">
      <c r="A73" s="19" t="s">
        <v>35</v>
      </c>
      <c r="B73" s="23" t="s">
        <v>104</v>
      </c>
      <c r="C73" s="23" t="s">
        <v>105</v>
      </c>
      <c r="D73" s="19" t="s">
        <v>56</v>
      </c>
      <c r="E73" s="24" t="s">
        <v>106</v>
      </c>
      <c r="F73" s="25" t="s">
        <v>63</v>
      </c>
      <c r="G73" s="26">
        <v>1</v>
      </c>
      <c r="H73" s="27">
        <v>0</v>
      </c>
      <c r="I73" s="27">
        <f>ROUND(ROUND(H73,2)*ROUND(G73,3),2)</f>
      </c>
      <c r="O73">
        <f>(I73*21)/100</f>
      </c>
      <c r="P73" t="s">
        <v>13</v>
      </c>
    </row>
    <row r="74" spans="1:5" ht="12.75">
      <c r="A74" s="28" t="s">
        <v>40</v>
      </c>
      <c r="E74" s="29" t="s">
        <v>107</v>
      </c>
    </row>
    <row r="75" spans="1:5" ht="25.5">
      <c r="A75" s="30" t="s">
        <v>42</v>
      </c>
      <c r="E75" s="31" t="s">
        <v>65</v>
      </c>
    </row>
    <row r="76" spans="1:5" ht="12.75">
      <c r="A76" t="s">
        <v>44</v>
      </c>
      <c r="E76" s="29" t="s">
        <v>108</v>
      </c>
    </row>
    <row r="77" spans="1:18" ht="12.75" customHeight="1">
      <c r="A77" s="5" t="s">
        <v>33</v>
      </c>
      <c r="B77" s="5"/>
      <c r="C77" s="34" t="s">
        <v>19</v>
      </c>
      <c r="D77" s="5"/>
      <c r="E77" s="21" t="s">
        <v>109</v>
      </c>
      <c r="F77" s="5"/>
      <c r="G77" s="5"/>
      <c r="H77" s="5"/>
      <c r="I77" s="35">
        <f>0+Q77</f>
      </c>
      <c r="O77">
        <f>0+R77</f>
      </c>
      <c r="Q77">
        <f>0+I78+I82+I86+I90+I94+I98+I102+I106+I110</f>
      </c>
      <c r="R77">
        <f>0+O78+O82+O86+O90+O94+O98+O102+O106+O110</f>
      </c>
    </row>
    <row r="78" spans="1:16" ht="25.5">
      <c r="A78" s="19" t="s">
        <v>35</v>
      </c>
      <c r="B78" s="23" t="s">
        <v>110</v>
      </c>
      <c r="C78" s="23" t="s">
        <v>111</v>
      </c>
      <c r="D78" s="19" t="s">
        <v>56</v>
      </c>
      <c r="E78" s="24" t="s">
        <v>112</v>
      </c>
      <c r="F78" s="25" t="s">
        <v>113</v>
      </c>
      <c r="G78" s="26">
        <v>3</v>
      </c>
      <c r="H78" s="27">
        <v>0</v>
      </c>
      <c r="I78" s="27">
        <f>ROUND(ROUND(H78,2)*ROUND(G78,3),2)</f>
      </c>
      <c r="O78">
        <f>(I78*21)/100</f>
      </c>
      <c r="P78" t="s">
        <v>13</v>
      </c>
    </row>
    <row r="79" spans="1:5" ht="25.5">
      <c r="A79" s="28" t="s">
        <v>40</v>
      </c>
      <c r="E79" s="29" t="s">
        <v>114</v>
      </c>
    </row>
    <row r="80" spans="1:5" ht="25.5">
      <c r="A80" s="30" t="s">
        <v>42</v>
      </c>
      <c r="E80" s="31" t="s">
        <v>115</v>
      </c>
    </row>
    <row r="81" spans="1:5" ht="165.75">
      <c r="A81" t="s">
        <v>44</v>
      </c>
      <c r="E81" s="29" t="s">
        <v>116</v>
      </c>
    </row>
    <row r="82" spans="1:16" ht="12.75">
      <c r="A82" s="19" t="s">
        <v>35</v>
      </c>
      <c r="B82" s="23" t="s">
        <v>117</v>
      </c>
      <c r="C82" s="23" t="s">
        <v>118</v>
      </c>
      <c r="D82" s="19" t="s">
        <v>56</v>
      </c>
      <c r="E82" s="24" t="s">
        <v>119</v>
      </c>
      <c r="F82" s="25" t="s">
        <v>58</v>
      </c>
      <c r="G82" s="26">
        <v>150.063</v>
      </c>
      <c r="H82" s="27">
        <v>0</v>
      </c>
      <c r="I82" s="27">
        <f>ROUND(ROUND(H82,2)*ROUND(G82,3),2)</f>
      </c>
      <c r="O82">
        <f>(I82*21)/100</f>
      </c>
      <c r="P82" t="s">
        <v>13</v>
      </c>
    </row>
    <row r="83" spans="1:5" ht="12.75">
      <c r="A83" s="28" t="s">
        <v>40</v>
      </c>
      <c r="E83" s="29" t="s">
        <v>120</v>
      </c>
    </row>
    <row r="84" spans="1:5" ht="25.5">
      <c r="A84" s="30" t="s">
        <v>42</v>
      </c>
      <c r="E84" s="31" t="s">
        <v>121</v>
      </c>
    </row>
    <row r="85" spans="1:5" ht="63.75">
      <c r="A85" t="s">
        <v>44</v>
      </c>
      <c r="E85" s="29" t="s">
        <v>122</v>
      </c>
    </row>
    <row r="86" spans="1:16" ht="12.75">
      <c r="A86" s="19" t="s">
        <v>35</v>
      </c>
      <c r="B86" s="23" t="s">
        <v>123</v>
      </c>
      <c r="C86" s="23" t="s">
        <v>124</v>
      </c>
      <c r="D86" s="19" t="s">
        <v>56</v>
      </c>
      <c r="E86" s="24" t="s">
        <v>125</v>
      </c>
      <c r="F86" s="25" t="s">
        <v>126</v>
      </c>
      <c r="G86" s="26">
        <v>175</v>
      </c>
      <c r="H86" s="27">
        <v>0</v>
      </c>
      <c r="I86" s="27">
        <f>ROUND(ROUND(H86,2)*ROUND(G86,3),2)</f>
      </c>
      <c r="O86">
        <f>(I86*21)/100</f>
      </c>
      <c r="P86" t="s">
        <v>13</v>
      </c>
    </row>
    <row r="87" spans="1:5" ht="25.5">
      <c r="A87" s="28" t="s">
        <v>40</v>
      </c>
      <c r="E87" s="29" t="s">
        <v>127</v>
      </c>
    </row>
    <row r="88" spans="1:5" ht="38.25">
      <c r="A88" s="30" t="s">
        <v>42</v>
      </c>
      <c r="E88" s="31" t="s">
        <v>128</v>
      </c>
    </row>
    <row r="89" spans="1:5" ht="63.75">
      <c r="A89" t="s">
        <v>44</v>
      </c>
      <c r="E89" s="29" t="s">
        <v>122</v>
      </c>
    </row>
    <row r="90" spans="1:16" ht="12.75">
      <c r="A90" s="19" t="s">
        <v>35</v>
      </c>
      <c r="B90" s="23" t="s">
        <v>129</v>
      </c>
      <c r="C90" s="23" t="s">
        <v>130</v>
      </c>
      <c r="D90" s="19" t="s">
        <v>56</v>
      </c>
      <c r="E90" s="24" t="s">
        <v>131</v>
      </c>
      <c r="F90" s="25" t="s">
        <v>58</v>
      </c>
      <c r="G90" s="26">
        <v>25.725</v>
      </c>
      <c r="H90" s="27">
        <v>0</v>
      </c>
      <c r="I90" s="27">
        <f>ROUND(ROUND(H90,2)*ROUND(G90,3),2)</f>
      </c>
      <c r="O90">
        <f>(I90*21)/100</f>
      </c>
      <c r="P90" t="s">
        <v>13</v>
      </c>
    </row>
    <row r="91" spans="1:5" ht="12.75">
      <c r="A91" s="28" t="s">
        <v>40</v>
      </c>
      <c r="E91" s="29" t="s">
        <v>132</v>
      </c>
    </row>
    <row r="92" spans="1:5" ht="25.5">
      <c r="A92" s="30" t="s">
        <v>42</v>
      </c>
      <c r="E92" s="31" t="s">
        <v>133</v>
      </c>
    </row>
    <row r="93" spans="1:5" ht="63.75">
      <c r="A93" t="s">
        <v>44</v>
      </c>
      <c r="E93" s="29" t="s">
        <v>122</v>
      </c>
    </row>
    <row r="94" spans="1:16" ht="12.75">
      <c r="A94" s="19" t="s">
        <v>35</v>
      </c>
      <c r="B94" s="23" t="s">
        <v>134</v>
      </c>
      <c r="C94" s="23" t="s">
        <v>130</v>
      </c>
      <c r="D94" s="19" t="s">
        <v>37</v>
      </c>
      <c r="E94" s="24" t="s">
        <v>131</v>
      </c>
      <c r="F94" s="25" t="s">
        <v>58</v>
      </c>
      <c r="G94" s="26">
        <v>42.875</v>
      </c>
      <c r="H94" s="27">
        <v>0</v>
      </c>
      <c r="I94" s="27">
        <f>ROUND(ROUND(H94,2)*ROUND(G94,3),2)</f>
      </c>
      <c r="O94">
        <f>(I94*21)/100</f>
      </c>
      <c r="P94" t="s">
        <v>13</v>
      </c>
    </row>
    <row r="95" spans="1:5" ht="12.75">
      <c r="A95" s="28" t="s">
        <v>40</v>
      </c>
      <c r="E95" s="29" t="s">
        <v>135</v>
      </c>
    </row>
    <row r="96" spans="1:5" ht="25.5">
      <c r="A96" s="30" t="s">
        <v>42</v>
      </c>
      <c r="E96" s="31" t="s">
        <v>136</v>
      </c>
    </row>
    <row r="97" spans="1:5" ht="63.75">
      <c r="A97" t="s">
        <v>44</v>
      </c>
      <c r="E97" s="29" t="s">
        <v>122</v>
      </c>
    </row>
    <row r="98" spans="1:16" ht="12.75">
      <c r="A98" s="19" t="s">
        <v>35</v>
      </c>
      <c r="B98" s="23" t="s">
        <v>137</v>
      </c>
      <c r="C98" s="23" t="s">
        <v>138</v>
      </c>
      <c r="D98" s="19" t="s">
        <v>56</v>
      </c>
      <c r="E98" s="24" t="s">
        <v>139</v>
      </c>
      <c r="F98" s="25" t="s">
        <v>58</v>
      </c>
      <c r="G98" s="26">
        <v>1133.15</v>
      </c>
      <c r="H98" s="27">
        <v>0</v>
      </c>
      <c r="I98" s="27">
        <f>ROUND(ROUND(H98,2)*ROUND(G98,3),2)</f>
      </c>
      <c r="O98">
        <f>(I98*21)/100</f>
      </c>
      <c r="P98" t="s">
        <v>13</v>
      </c>
    </row>
    <row r="99" spans="1:5" ht="12.75">
      <c r="A99" s="28" t="s">
        <v>40</v>
      </c>
      <c r="E99" s="29" t="s">
        <v>56</v>
      </c>
    </row>
    <row r="100" spans="1:5" ht="63.75">
      <c r="A100" s="30" t="s">
        <v>42</v>
      </c>
      <c r="E100" s="31" t="s">
        <v>140</v>
      </c>
    </row>
    <row r="101" spans="1:5" ht="318.75">
      <c r="A101" t="s">
        <v>44</v>
      </c>
      <c r="E101" s="29" t="s">
        <v>141</v>
      </c>
    </row>
    <row r="102" spans="1:16" ht="12.75">
      <c r="A102" s="19" t="s">
        <v>35</v>
      </c>
      <c r="B102" s="23" t="s">
        <v>142</v>
      </c>
      <c r="C102" s="23" t="s">
        <v>143</v>
      </c>
      <c r="D102" s="19" t="s">
        <v>56</v>
      </c>
      <c r="E102" s="24" t="s">
        <v>144</v>
      </c>
      <c r="F102" s="25" t="s">
        <v>58</v>
      </c>
      <c r="G102" s="26">
        <v>1133.15</v>
      </c>
      <c r="H102" s="27">
        <v>0</v>
      </c>
      <c r="I102" s="27">
        <f>ROUND(ROUND(H102,2)*ROUND(G102,3),2)</f>
      </c>
      <c r="O102">
        <f>(I102*21)/100</f>
      </c>
      <c r="P102" t="s">
        <v>13</v>
      </c>
    </row>
    <row r="103" spans="1:5" ht="12.75">
      <c r="A103" s="28" t="s">
        <v>40</v>
      </c>
      <c r="E103" s="29" t="s">
        <v>145</v>
      </c>
    </row>
    <row r="104" spans="1:5" ht="63.75">
      <c r="A104" s="30" t="s">
        <v>42</v>
      </c>
      <c r="E104" s="31" t="s">
        <v>140</v>
      </c>
    </row>
    <row r="105" spans="1:5" ht="191.25">
      <c r="A105" t="s">
        <v>44</v>
      </c>
      <c r="E105" s="29" t="s">
        <v>146</v>
      </c>
    </row>
    <row r="106" spans="1:16" ht="12.75">
      <c r="A106" s="19" t="s">
        <v>35</v>
      </c>
      <c r="B106" s="23" t="s">
        <v>147</v>
      </c>
      <c r="C106" s="23" t="s">
        <v>148</v>
      </c>
      <c r="D106" s="19" t="s">
        <v>37</v>
      </c>
      <c r="E106" s="24" t="s">
        <v>149</v>
      </c>
      <c r="F106" s="25" t="s">
        <v>58</v>
      </c>
      <c r="G106" s="26">
        <v>1029.35</v>
      </c>
      <c r="H106" s="27">
        <v>0</v>
      </c>
      <c r="I106" s="27">
        <f>ROUND(ROUND(H106,2)*ROUND(G106,3),2)</f>
      </c>
      <c r="O106">
        <f>(I106*21)/100</f>
      </c>
      <c r="P106" t="s">
        <v>13</v>
      </c>
    </row>
    <row r="107" spans="1:5" ht="25.5">
      <c r="A107" s="28" t="s">
        <v>40</v>
      </c>
      <c r="E107" s="29" t="s">
        <v>150</v>
      </c>
    </row>
    <row r="108" spans="1:5" ht="63.75">
      <c r="A108" s="30" t="s">
        <v>42</v>
      </c>
      <c r="E108" s="31" t="s">
        <v>151</v>
      </c>
    </row>
    <row r="109" spans="1:5" ht="229.5">
      <c r="A109" t="s">
        <v>44</v>
      </c>
      <c r="E109" s="29" t="s">
        <v>152</v>
      </c>
    </row>
    <row r="110" spans="1:16" ht="12.75">
      <c r="A110" s="19" t="s">
        <v>35</v>
      </c>
      <c r="B110" s="23" t="s">
        <v>153</v>
      </c>
      <c r="C110" s="23" t="s">
        <v>148</v>
      </c>
      <c r="D110" s="19" t="s">
        <v>46</v>
      </c>
      <c r="E110" s="24" t="s">
        <v>149</v>
      </c>
      <c r="F110" s="25" t="s">
        <v>58</v>
      </c>
      <c r="G110" s="26">
        <v>177.375</v>
      </c>
      <c r="H110" s="27">
        <v>0</v>
      </c>
      <c r="I110" s="27">
        <f>ROUND(ROUND(H110,2)*ROUND(G110,3),2)</f>
      </c>
      <c r="O110">
        <f>(I110*21)/100</f>
      </c>
      <c r="P110" t="s">
        <v>13</v>
      </c>
    </row>
    <row r="111" spans="1:5" ht="25.5">
      <c r="A111" s="28" t="s">
        <v>40</v>
      </c>
      <c r="E111" s="29" t="s">
        <v>154</v>
      </c>
    </row>
    <row r="112" spans="1:5" ht="25.5">
      <c r="A112" s="30" t="s">
        <v>42</v>
      </c>
      <c r="E112" s="31" t="s">
        <v>155</v>
      </c>
    </row>
    <row r="113" spans="1:5" ht="229.5">
      <c r="A113" t="s">
        <v>44</v>
      </c>
      <c r="E113" s="29" t="s">
        <v>152</v>
      </c>
    </row>
    <row r="114" spans="1:18" ht="12.75" customHeight="1">
      <c r="A114" s="5" t="s">
        <v>33</v>
      </c>
      <c r="B114" s="5"/>
      <c r="C114" s="34" t="s">
        <v>13</v>
      </c>
      <c r="D114" s="5"/>
      <c r="E114" s="21" t="s">
        <v>156</v>
      </c>
      <c r="F114" s="5"/>
      <c r="G114" s="5"/>
      <c r="H114" s="5"/>
      <c r="I114" s="35">
        <f>0+Q114</f>
      </c>
      <c r="O114">
        <f>0+R114</f>
      </c>
      <c r="Q114">
        <f>0+I115+I119+I123+I127+I131+I135</f>
      </c>
      <c r="R114">
        <f>0+O115+O119+O123+O127+O131+O135</f>
      </c>
    </row>
    <row r="115" spans="1:16" ht="12.75">
      <c r="A115" s="19" t="s">
        <v>35</v>
      </c>
      <c r="B115" s="23" t="s">
        <v>157</v>
      </c>
      <c r="C115" s="23" t="s">
        <v>158</v>
      </c>
      <c r="D115" s="19" t="s">
        <v>56</v>
      </c>
      <c r="E115" s="24" t="s">
        <v>159</v>
      </c>
      <c r="F115" s="25" t="s">
        <v>126</v>
      </c>
      <c r="G115" s="26">
        <v>66</v>
      </c>
      <c r="H115" s="27">
        <v>0</v>
      </c>
      <c r="I115" s="27">
        <f>ROUND(ROUND(H115,2)*ROUND(G115,3),2)</f>
      </c>
      <c r="O115">
        <f>(I115*21)/100</f>
      </c>
      <c r="P115" t="s">
        <v>13</v>
      </c>
    </row>
    <row r="116" spans="1:5" ht="12.75">
      <c r="A116" s="28" t="s">
        <v>40</v>
      </c>
      <c r="E116" s="29" t="s">
        <v>160</v>
      </c>
    </row>
    <row r="117" spans="1:5" ht="12.75">
      <c r="A117" s="30" t="s">
        <v>42</v>
      </c>
      <c r="E117" s="31" t="s">
        <v>161</v>
      </c>
    </row>
    <row r="118" spans="1:5" ht="63.75">
      <c r="A118" t="s">
        <v>44</v>
      </c>
      <c r="E118" s="29" t="s">
        <v>162</v>
      </c>
    </row>
    <row r="119" spans="1:16" ht="12.75">
      <c r="A119" s="19" t="s">
        <v>35</v>
      </c>
      <c r="B119" s="23" t="s">
        <v>163</v>
      </c>
      <c r="C119" s="23" t="s">
        <v>164</v>
      </c>
      <c r="D119" s="19" t="s">
        <v>56</v>
      </c>
      <c r="E119" s="24" t="s">
        <v>165</v>
      </c>
      <c r="F119" s="25" t="s">
        <v>126</v>
      </c>
      <c r="G119" s="26">
        <v>43.6</v>
      </c>
      <c r="H119" s="27">
        <v>0</v>
      </c>
      <c r="I119" s="27">
        <f>ROUND(ROUND(H119,2)*ROUND(G119,3),2)</f>
      </c>
      <c r="O119">
        <f>(I119*21)/100</f>
      </c>
      <c r="P119" t="s">
        <v>13</v>
      </c>
    </row>
    <row r="120" spans="1:5" ht="12.75">
      <c r="A120" s="28" t="s">
        <v>40</v>
      </c>
      <c r="E120" s="29" t="s">
        <v>166</v>
      </c>
    </row>
    <row r="121" spans="1:5" ht="12.75">
      <c r="A121" s="30" t="s">
        <v>42</v>
      </c>
      <c r="E121" s="31" t="s">
        <v>167</v>
      </c>
    </row>
    <row r="122" spans="1:5" ht="63.75">
      <c r="A122" t="s">
        <v>44</v>
      </c>
      <c r="E122" s="29" t="s">
        <v>162</v>
      </c>
    </row>
    <row r="123" spans="1:16" ht="12.75">
      <c r="A123" s="19" t="s">
        <v>35</v>
      </c>
      <c r="B123" s="23" t="s">
        <v>168</v>
      </c>
      <c r="C123" s="23" t="s">
        <v>169</v>
      </c>
      <c r="D123" s="19" t="s">
        <v>56</v>
      </c>
      <c r="E123" s="24" t="s">
        <v>170</v>
      </c>
      <c r="F123" s="25" t="s">
        <v>126</v>
      </c>
      <c r="G123" s="26">
        <v>73.6</v>
      </c>
      <c r="H123" s="27">
        <v>0</v>
      </c>
      <c r="I123" s="27">
        <f>ROUND(ROUND(H123,2)*ROUND(G123,3),2)</f>
      </c>
      <c r="O123">
        <f>(I123*21)/100</f>
      </c>
      <c r="P123" t="s">
        <v>13</v>
      </c>
    </row>
    <row r="124" spans="1:5" ht="12.75">
      <c r="A124" s="28" t="s">
        <v>40</v>
      </c>
      <c r="E124" s="29" t="s">
        <v>56</v>
      </c>
    </row>
    <row r="125" spans="1:5" ht="25.5">
      <c r="A125" s="30" t="s">
        <v>42</v>
      </c>
      <c r="E125" s="31" t="s">
        <v>171</v>
      </c>
    </row>
    <row r="126" spans="1:5" ht="102">
      <c r="A126" t="s">
        <v>44</v>
      </c>
      <c r="E126" s="29" t="s">
        <v>172</v>
      </c>
    </row>
    <row r="127" spans="1:16" ht="12.75">
      <c r="A127" s="19" t="s">
        <v>35</v>
      </c>
      <c r="B127" s="23" t="s">
        <v>173</v>
      </c>
      <c r="C127" s="23" t="s">
        <v>174</v>
      </c>
      <c r="D127" s="19" t="s">
        <v>56</v>
      </c>
      <c r="E127" s="24" t="s">
        <v>175</v>
      </c>
      <c r="F127" s="25" t="s">
        <v>58</v>
      </c>
      <c r="G127" s="26">
        <v>4.14</v>
      </c>
      <c r="H127" s="27">
        <v>0</v>
      </c>
      <c r="I127" s="27">
        <f>ROUND(ROUND(H127,2)*ROUND(G127,3),2)</f>
      </c>
      <c r="O127">
        <f>(I127*21)/100</f>
      </c>
      <c r="P127" t="s">
        <v>13</v>
      </c>
    </row>
    <row r="128" spans="1:5" ht="12.75">
      <c r="A128" s="28" t="s">
        <v>40</v>
      </c>
      <c r="E128" s="29" t="s">
        <v>176</v>
      </c>
    </row>
    <row r="129" spans="1:5" ht="25.5">
      <c r="A129" s="30" t="s">
        <v>42</v>
      </c>
      <c r="E129" s="31" t="s">
        <v>177</v>
      </c>
    </row>
    <row r="130" spans="1:5" ht="369.75">
      <c r="A130" t="s">
        <v>44</v>
      </c>
      <c r="E130" s="29" t="s">
        <v>178</v>
      </c>
    </row>
    <row r="131" spans="1:16" ht="12.75">
      <c r="A131" s="19" t="s">
        <v>35</v>
      </c>
      <c r="B131" s="23" t="s">
        <v>179</v>
      </c>
      <c r="C131" s="23" t="s">
        <v>180</v>
      </c>
      <c r="D131" s="19" t="s">
        <v>56</v>
      </c>
      <c r="E131" s="24" t="s">
        <v>181</v>
      </c>
      <c r="F131" s="25" t="s">
        <v>58</v>
      </c>
      <c r="G131" s="26">
        <v>82.2</v>
      </c>
      <c r="H131" s="27">
        <v>0</v>
      </c>
      <c r="I131" s="27">
        <f>ROUND(ROUND(H131,2)*ROUND(G131,3),2)</f>
      </c>
      <c r="O131">
        <f>(I131*21)/100</f>
      </c>
      <c r="P131" t="s">
        <v>13</v>
      </c>
    </row>
    <row r="132" spans="1:5" ht="12.75">
      <c r="A132" s="28" t="s">
        <v>40</v>
      </c>
      <c r="E132" s="29" t="s">
        <v>56</v>
      </c>
    </row>
    <row r="133" spans="1:5" ht="25.5">
      <c r="A133" s="30" t="s">
        <v>42</v>
      </c>
      <c r="E133" s="31" t="s">
        <v>182</v>
      </c>
    </row>
    <row r="134" spans="1:5" ht="369.75">
      <c r="A134" t="s">
        <v>44</v>
      </c>
      <c r="E134" s="29" t="s">
        <v>178</v>
      </c>
    </row>
    <row r="135" spans="1:16" ht="12.75">
      <c r="A135" s="19" t="s">
        <v>35</v>
      </c>
      <c r="B135" s="23" t="s">
        <v>183</v>
      </c>
      <c r="C135" s="23" t="s">
        <v>184</v>
      </c>
      <c r="D135" s="19" t="s">
        <v>56</v>
      </c>
      <c r="E135" s="24" t="s">
        <v>185</v>
      </c>
      <c r="F135" s="25" t="s">
        <v>39</v>
      </c>
      <c r="G135" s="26">
        <v>12.33</v>
      </c>
      <c r="H135" s="27">
        <v>0</v>
      </c>
      <c r="I135" s="27">
        <f>ROUND(ROUND(H135,2)*ROUND(G135,3),2)</f>
      </c>
      <c r="O135">
        <f>(I135*21)/100</f>
      </c>
      <c r="P135" t="s">
        <v>13</v>
      </c>
    </row>
    <row r="136" spans="1:5" ht="12.75">
      <c r="A136" s="28" t="s">
        <v>40</v>
      </c>
      <c r="E136" s="29" t="s">
        <v>186</v>
      </c>
    </row>
    <row r="137" spans="1:5" ht="12.75">
      <c r="A137" s="30" t="s">
        <v>42</v>
      </c>
      <c r="E137" s="31" t="s">
        <v>187</v>
      </c>
    </row>
    <row r="138" spans="1:5" ht="267.75">
      <c r="A138" t="s">
        <v>44</v>
      </c>
      <c r="E138" s="29" t="s">
        <v>188</v>
      </c>
    </row>
    <row r="139" spans="1:18" ht="12.75" customHeight="1">
      <c r="A139" s="5" t="s">
        <v>33</v>
      </c>
      <c r="B139" s="5"/>
      <c r="C139" s="34" t="s">
        <v>12</v>
      </c>
      <c r="D139" s="5"/>
      <c r="E139" s="21" t="s">
        <v>189</v>
      </c>
      <c r="F139" s="5"/>
      <c r="G139" s="5"/>
      <c r="H139" s="5"/>
      <c r="I139" s="35">
        <f>0+Q139</f>
      </c>
      <c r="O139">
        <f>0+R139</f>
      </c>
      <c r="Q139">
        <f>0+I140+I144+I148</f>
      </c>
      <c r="R139">
        <f>0+O140+O144+O148</f>
      </c>
    </row>
    <row r="140" spans="1:16" ht="12.75">
      <c r="A140" s="19" t="s">
        <v>35</v>
      </c>
      <c r="B140" s="23" t="s">
        <v>190</v>
      </c>
      <c r="C140" s="23" t="s">
        <v>191</v>
      </c>
      <c r="D140" s="19" t="s">
        <v>56</v>
      </c>
      <c r="E140" s="24" t="s">
        <v>192</v>
      </c>
      <c r="F140" s="25" t="s">
        <v>58</v>
      </c>
      <c r="G140" s="26">
        <v>94.647</v>
      </c>
      <c r="H140" s="27">
        <v>0</v>
      </c>
      <c r="I140" s="27">
        <f>ROUND(ROUND(H140,2)*ROUND(G140,3),2)</f>
      </c>
      <c r="O140">
        <f>(I140*21)/100</f>
      </c>
      <c r="P140" t="s">
        <v>13</v>
      </c>
    </row>
    <row r="141" spans="1:5" ht="12.75">
      <c r="A141" s="28" t="s">
        <v>40</v>
      </c>
      <c r="E141" s="29" t="s">
        <v>193</v>
      </c>
    </row>
    <row r="142" spans="1:5" ht="12.75">
      <c r="A142" s="30" t="s">
        <v>42</v>
      </c>
      <c r="E142" s="31" t="s">
        <v>194</v>
      </c>
    </row>
    <row r="143" spans="1:5" ht="369.75">
      <c r="A143" t="s">
        <v>44</v>
      </c>
      <c r="E143" s="29" t="s">
        <v>178</v>
      </c>
    </row>
    <row r="144" spans="1:16" ht="12.75">
      <c r="A144" s="19" t="s">
        <v>35</v>
      </c>
      <c r="B144" s="23" t="s">
        <v>195</v>
      </c>
      <c r="C144" s="23" t="s">
        <v>196</v>
      </c>
      <c r="D144" s="19" t="s">
        <v>56</v>
      </c>
      <c r="E144" s="24" t="s">
        <v>197</v>
      </c>
      <c r="F144" s="25" t="s">
        <v>39</v>
      </c>
      <c r="G144" s="26">
        <v>17.036</v>
      </c>
      <c r="H144" s="27">
        <v>0</v>
      </c>
      <c r="I144" s="27">
        <f>ROUND(ROUND(H144,2)*ROUND(G144,3),2)</f>
      </c>
      <c r="O144">
        <f>(I144*21)/100</f>
      </c>
      <c r="P144" t="s">
        <v>13</v>
      </c>
    </row>
    <row r="145" spans="1:5" ht="12.75">
      <c r="A145" s="28" t="s">
        <v>40</v>
      </c>
      <c r="E145" s="29" t="s">
        <v>198</v>
      </c>
    </row>
    <row r="146" spans="1:5" ht="12.75">
      <c r="A146" s="30" t="s">
        <v>42</v>
      </c>
      <c r="E146" s="31" t="s">
        <v>199</v>
      </c>
    </row>
    <row r="147" spans="1:5" ht="267.75">
      <c r="A147" t="s">
        <v>44</v>
      </c>
      <c r="E147" s="29" t="s">
        <v>188</v>
      </c>
    </row>
    <row r="148" spans="1:16" ht="12.75">
      <c r="A148" s="19" t="s">
        <v>35</v>
      </c>
      <c r="B148" s="23" t="s">
        <v>200</v>
      </c>
      <c r="C148" s="23" t="s">
        <v>201</v>
      </c>
      <c r="D148" s="19" t="s">
        <v>56</v>
      </c>
      <c r="E148" s="24" t="s">
        <v>202</v>
      </c>
      <c r="F148" s="25" t="s">
        <v>58</v>
      </c>
      <c r="G148" s="26">
        <v>14.85</v>
      </c>
      <c r="H148" s="27">
        <v>0</v>
      </c>
      <c r="I148" s="27">
        <f>ROUND(ROUND(H148,2)*ROUND(G148,3),2)</f>
      </c>
      <c r="O148">
        <f>(I148*21)/100</f>
      </c>
      <c r="P148" t="s">
        <v>13</v>
      </c>
    </row>
    <row r="149" spans="1:5" ht="12.75">
      <c r="A149" s="28" t="s">
        <v>40</v>
      </c>
      <c r="E149" s="29" t="s">
        <v>203</v>
      </c>
    </row>
    <row r="150" spans="1:5" ht="12.75">
      <c r="A150" s="30" t="s">
        <v>42</v>
      </c>
      <c r="E150" s="31" t="s">
        <v>204</v>
      </c>
    </row>
    <row r="151" spans="1:5" ht="25.5">
      <c r="A151" t="s">
        <v>44</v>
      </c>
      <c r="E151" s="29" t="s">
        <v>205</v>
      </c>
    </row>
    <row r="152" spans="1:18" ht="12.75" customHeight="1">
      <c r="A152" s="5" t="s">
        <v>33</v>
      </c>
      <c r="B152" s="5"/>
      <c r="C152" s="34" t="s">
        <v>23</v>
      </c>
      <c r="D152" s="5"/>
      <c r="E152" s="21" t="s">
        <v>206</v>
      </c>
      <c r="F152" s="5"/>
      <c r="G152" s="5"/>
      <c r="H152" s="5"/>
      <c r="I152" s="35">
        <f>0+Q152</f>
      </c>
      <c r="O152">
        <f>0+R152</f>
      </c>
      <c r="Q152">
        <f>0+I153+I157+I161+I165</f>
      </c>
      <c r="R152">
        <f>0+O153+O157+O161+O165</f>
      </c>
    </row>
    <row r="153" spans="1:16" ht="12.75">
      <c r="A153" s="19" t="s">
        <v>35</v>
      </c>
      <c r="B153" s="23" t="s">
        <v>207</v>
      </c>
      <c r="C153" s="23" t="s">
        <v>208</v>
      </c>
      <c r="D153" s="19" t="s">
        <v>56</v>
      </c>
      <c r="E153" s="24" t="s">
        <v>209</v>
      </c>
      <c r="F153" s="25" t="s">
        <v>58</v>
      </c>
      <c r="G153" s="26">
        <v>67.825</v>
      </c>
      <c r="H153" s="27">
        <v>0</v>
      </c>
      <c r="I153" s="27">
        <f>ROUND(ROUND(H153,2)*ROUND(G153,3),2)</f>
      </c>
      <c r="O153">
        <f>(I153*21)/100</f>
      </c>
      <c r="P153" t="s">
        <v>13</v>
      </c>
    </row>
    <row r="154" spans="1:5" ht="12.75">
      <c r="A154" s="28" t="s">
        <v>40</v>
      </c>
      <c r="E154" s="29" t="s">
        <v>56</v>
      </c>
    </row>
    <row r="155" spans="1:5" ht="63.75">
      <c r="A155" s="30" t="s">
        <v>42</v>
      </c>
      <c r="E155" s="31" t="s">
        <v>210</v>
      </c>
    </row>
    <row r="156" spans="1:5" ht="369.75">
      <c r="A156" t="s">
        <v>44</v>
      </c>
      <c r="E156" s="29" t="s">
        <v>211</v>
      </c>
    </row>
    <row r="157" spans="1:16" ht="12.75">
      <c r="A157" s="19" t="s">
        <v>35</v>
      </c>
      <c r="B157" s="23" t="s">
        <v>212</v>
      </c>
      <c r="C157" s="23" t="s">
        <v>213</v>
      </c>
      <c r="D157" s="19" t="s">
        <v>56</v>
      </c>
      <c r="E157" s="24" t="s">
        <v>214</v>
      </c>
      <c r="F157" s="25" t="s">
        <v>58</v>
      </c>
      <c r="G157" s="26">
        <v>99</v>
      </c>
      <c r="H157" s="27">
        <v>0</v>
      </c>
      <c r="I157" s="27">
        <f>ROUND(ROUND(H157,2)*ROUND(G157,3),2)</f>
      </c>
      <c r="O157">
        <f>(I157*21)/100</f>
      </c>
      <c r="P157" t="s">
        <v>13</v>
      </c>
    </row>
    <row r="158" spans="1:5" ht="12.75">
      <c r="A158" s="28" t="s">
        <v>40</v>
      </c>
      <c r="E158" s="29" t="s">
        <v>215</v>
      </c>
    </row>
    <row r="159" spans="1:5" ht="25.5">
      <c r="A159" s="30" t="s">
        <v>42</v>
      </c>
      <c r="E159" s="31" t="s">
        <v>216</v>
      </c>
    </row>
    <row r="160" spans="1:5" ht="38.25">
      <c r="A160" t="s">
        <v>44</v>
      </c>
      <c r="E160" s="29" t="s">
        <v>217</v>
      </c>
    </row>
    <row r="161" spans="1:16" ht="12.75">
      <c r="A161" s="19" t="s">
        <v>35</v>
      </c>
      <c r="B161" s="23" t="s">
        <v>218</v>
      </c>
      <c r="C161" s="23" t="s">
        <v>219</v>
      </c>
      <c r="D161" s="19" t="s">
        <v>56</v>
      </c>
      <c r="E161" s="24" t="s">
        <v>220</v>
      </c>
      <c r="F161" s="25" t="s">
        <v>58</v>
      </c>
      <c r="G161" s="26">
        <v>14.85</v>
      </c>
      <c r="H161" s="27">
        <v>0</v>
      </c>
      <c r="I161" s="27">
        <f>ROUND(ROUND(H161,2)*ROUND(G161,3),2)</f>
      </c>
      <c r="O161">
        <f>(I161*21)/100</f>
      </c>
      <c r="P161" t="s">
        <v>13</v>
      </c>
    </row>
    <row r="162" spans="1:5" ht="12.75">
      <c r="A162" s="28" t="s">
        <v>40</v>
      </c>
      <c r="E162" s="29" t="s">
        <v>221</v>
      </c>
    </row>
    <row r="163" spans="1:5" ht="25.5">
      <c r="A163" s="30" t="s">
        <v>42</v>
      </c>
      <c r="E163" s="31" t="s">
        <v>222</v>
      </c>
    </row>
    <row r="164" spans="1:5" ht="38.25">
      <c r="A164" t="s">
        <v>44</v>
      </c>
      <c r="E164" s="29" t="s">
        <v>223</v>
      </c>
    </row>
    <row r="165" spans="1:16" ht="12.75">
      <c r="A165" s="19" t="s">
        <v>35</v>
      </c>
      <c r="B165" s="23" t="s">
        <v>224</v>
      </c>
      <c r="C165" s="23" t="s">
        <v>225</v>
      </c>
      <c r="D165" s="19" t="s">
        <v>56</v>
      </c>
      <c r="E165" s="24" t="s">
        <v>226</v>
      </c>
      <c r="F165" s="25" t="s">
        <v>227</v>
      </c>
      <c r="G165" s="26">
        <v>239.2</v>
      </c>
      <c r="H165" s="27">
        <v>0</v>
      </c>
      <c r="I165" s="27">
        <f>ROUND(ROUND(H165,2)*ROUND(G165,3),2)</f>
      </c>
      <c r="O165">
        <f>(I165*21)/100</f>
      </c>
      <c r="P165" t="s">
        <v>13</v>
      </c>
    </row>
    <row r="166" spans="1:5" ht="12.75">
      <c r="A166" s="28" t="s">
        <v>40</v>
      </c>
      <c r="E166" s="29" t="s">
        <v>228</v>
      </c>
    </row>
    <row r="167" spans="1:5" ht="12.75">
      <c r="A167" s="30" t="s">
        <v>42</v>
      </c>
      <c r="E167" s="31" t="s">
        <v>229</v>
      </c>
    </row>
    <row r="168" spans="1:5" ht="127.5">
      <c r="A168" t="s">
        <v>44</v>
      </c>
      <c r="E168" s="29" t="s">
        <v>230</v>
      </c>
    </row>
    <row r="169" spans="1:18" ht="12.75" customHeight="1">
      <c r="A169" s="5" t="s">
        <v>33</v>
      </c>
      <c r="B169" s="5"/>
      <c r="C169" s="34" t="s">
        <v>25</v>
      </c>
      <c r="D169" s="5"/>
      <c r="E169" s="21" t="s">
        <v>231</v>
      </c>
      <c r="F169" s="5"/>
      <c r="G169" s="5"/>
      <c r="H169" s="5"/>
      <c r="I169" s="35">
        <f>0+Q169</f>
      </c>
      <c r="O169">
        <f>0+R169</f>
      </c>
      <c r="Q169">
        <f>0+I170+I174+I178+I182+I186+I190</f>
      </c>
      <c r="R169">
        <f>0+O170+O174+O178+O182+O186+O190</f>
      </c>
    </row>
    <row r="170" spans="1:16" ht="12.75">
      <c r="A170" s="19" t="s">
        <v>35</v>
      </c>
      <c r="B170" s="23" t="s">
        <v>232</v>
      </c>
      <c r="C170" s="23" t="s">
        <v>233</v>
      </c>
      <c r="D170" s="19" t="s">
        <v>56</v>
      </c>
      <c r="E170" s="24" t="s">
        <v>234</v>
      </c>
      <c r="F170" s="25" t="s">
        <v>58</v>
      </c>
      <c r="G170" s="26">
        <v>59.15</v>
      </c>
      <c r="H170" s="27">
        <v>0</v>
      </c>
      <c r="I170" s="27">
        <f>ROUND(ROUND(H170,2)*ROUND(G170,3),2)</f>
      </c>
      <c r="O170">
        <f>(I170*21)/100</f>
      </c>
      <c r="P170" t="s">
        <v>13</v>
      </c>
    </row>
    <row r="171" spans="1:5" ht="12.75">
      <c r="A171" s="28" t="s">
        <v>40</v>
      </c>
      <c r="E171" s="29" t="s">
        <v>235</v>
      </c>
    </row>
    <row r="172" spans="1:5" ht="25.5">
      <c r="A172" s="30" t="s">
        <v>42</v>
      </c>
      <c r="E172" s="31" t="s">
        <v>236</v>
      </c>
    </row>
    <row r="173" spans="1:5" ht="127.5">
      <c r="A173" t="s">
        <v>44</v>
      </c>
      <c r="E173" s="29" t="s">
        <v>237</v>
      </c>
    </row>
    <row r="174" spans="1:16" ht="12.75">
      <c r="A174" s="19" t="s">
        <v>35</v>
      </c>
      <c r="B174" s="23" t="s">
        <v>238</v>
      </c>
      <c r="C174" s="23" t="s">
        <v>239</v>
      </c>
      <c r="D174" s="19" t="s">
        <v>37</v>
      </c>
      <c r="E174" s="24" t="s">
        <v>240</v>
      </c>
      <c r="F174" s="25" t="s">
        <v>58</v>
      </c>
      <c r="G174" s="26">
        <v>96.95</v>
      </c>
      <c r="H174" s="27">
        <v>0</v>
      </c>
      <c r="I174" s="27">
        <f>ROUND(ROUND(H174,2)*ROUND(G174,3),2)</f>
      </c>
      <c r="O174">
        <f>(I174*21)/100</f>
      </c>
      <c r="P174" t="s">
        <v>13</v>
      </c>
    </row>
    <row r="175" spans="1:5" ht="12.75">
      <c r="A175" s="28" t="s">
        <v>40</v>
      </c>
      <c r="E175" s="29" t="s">
        <v>241</v>
      </c>
    </row>
    <row r="176" spans="1:5" ht="25.5">
      <c r="A176" s="30" t="s">
        <v>42</v>
      </c>
      <c r="E176" s="31" t="s">
        <v>242</v>
      </c>
    </row>
    <row r="177" spans="1:5" ht="51">
      <c r="A177" t="s">
        <v>44</v>
      </c>
      <c r="E177" s="29" t="s">
        <v>243</v>
      </c>
    </row>
    <row r="178" spans="1:16" ht="12.75">
      <c r="A178" s="19" t="s">
        <v>35</v>
      </c>
      <c r="B178" s="23" t="s">
        <v>244</v>
      </c>
      <c r="C178" s="23" t="s">
        <v>245</v>
      </c>
      <c r="D178" s="19" t="s">
        <v>56</v>
      </c>
      <c r="E178" s="24" t="s">
        <v>246</v>
      </c>
      <c r="F178" s="25" t="s">
        <v>227</v>
      </c>
      <c r="G178" s="26">
        <v>423.5</v>
      </c>
      <c r="H178" s="27">
        <v>0</v>
      </c>
      <c r="I178" s="27">
        <f>ROUND(ROUND(H178,2)*ROUND(G178,3),2)</f>
      </c>
      <c r="O178">
        <f>(I178*21)/100</f>
      </c>
      <c r="P178" t="s">
        <v>13</v>
      </c>
    </row>
    <row r="179" spans="1:5" ht="12.75">
      <c r="A179" s="28" t="s">
        <v>40</v>
      </c>
      <c r="E179" s="29" t="s">
        <v>247</v>
      </c>
    </row>
    <row r="180" spans="1:5" ht="25.5">
      <c r="A180" s="30" t="s">
        <v>42</v>
      </c>
      <c r="E180" s="31" t="s">
        <v>248</v>
      </c>
    </row>
    <row r="181" spans="1:5" ht="51">
      <c r="A181" t="s">
        <v>44</v>
      </c>
      <c r="E181" s="29" t="s">
        <v>249</v>
      </c>
    </row>
    <row r="182" spans="1:16" ht="12.75">
      <c r="A182" s="19" t="s">
        <v>35</v>
      </c>
      <c r="B182" s="23" t="s">
        <v>250</v>
      </c>
      <c r="C182" s="23" t="s">
        <v>251</v>
      </c>
      <c r="D182" s="19" t="s">
        <v>56</v>
      </c>
      <c r="E182" s="24" t="s">
        <v>252</v>
      </c>
      <c r="F182" s="25" t="s">
        <v>227</v>
      </c>
      <c r="G182" s="26">
        <v>441</v>
      </c>
      <c r="H182" s="27">
        <v>0</v>
      </c>
      <c r="I182" s="27">
        <f>ROUND(ROUND(H182,2)*ROUND(G182,3),2)</f>
      </c>
      <c r="O182">
        <f>(I182*21)/100</f>
      </c>
      <c r="P182" t="s">
        <v>13</v>
      </c>
    </row>
    <row r="183" spans="1:5" ht="12.75">
      <c r="A183" s="28" t="s">
        <v>40</v>
      </c>
      <c r="E183" s="29" t="s">
        <v>253</v>
      </c>
    </row>
    <row r="184" spans="1:5" ht="25.5">
      <c r="A184" s="30" t="s">
        <v>42</v>
      </c>
      <c r="E184" s="31" t="s">
        <v>254</v>
      </c>
    </row>
    <row r="185" spans="1:5" ht="51">
      <c r="A185" t="s">
        <v>44</v>
      </c>
      <c r="E185" s="29" t="s">
        <v>249</v>
      </c>
    </row>
    <row r="186" spans="1:16" ht="12.75">
      <c r="A186" s="19" t="s">
        <v>35</v>
      </c>
      <c r="B186" s="23" t="s">
        <v>255</v>
      </c>
      <c r="C186" s="23" t="s">
        <v>256</v>
      </c>
      <c r="D186" s="19" t="s">
        <v>56</v>
      </c>
      <c r="E186" s="24" t="s">
        <v>257</v>
      </c>
      <c r="F186" s="25" t="s">
        <v>227</v>
      </c>
      <c r="G186" s="26">
        <v>441</v>
      </c>
      <c r="H186" s="27">
        <v>0</v>
      </c>
      <c r="I186" s="27">
        <f>ROUND(ROUND(H186,2)*ROUND(G186,3),2)</f>
      </c>
      <c r="O186">
        <f>(I186*21)/100</f>
      </c>
      <c r="P186" t="s">
        <v>13</v>
      </c>
    </row>
    <row r="187" spans="1:5" ht="12.75">
      <c r="A187" s="28" t="s">
        <v>40</v>
      </c>
      <c r="E187" s="29" t="s">
        <v>56</v>
      </c>
    </row>
    <row r="188" spans="1:5" ht="25.5">
      <c r="A188" s="30" t="s">
        <v>42</v>
      </c>
      <c r="E188" s="31" t="s">
        <v>258</v>
      </c>
    </row>
    <row r="189" spans="1:5" ht="140.25">
      <c r="A189" t="s">
        <v>44</v>
      </c>
      <c r="E189" s="29" t="s">
        <v>259</v>
      </c>
    </row>
    <row r="190" spans="1:16" ht="12.75">
      <c r="A190" s="19" t="s">
        <v>35</v>
      </c>
      <c r="B190" s="23" t="s">
        <v>260</v>
      </c>
      <c r="C190" s="23" t="s">
        <v>261</v>
      </c>
      <c r="D190" s="19" t="s">
        <v>56</v>
      </c>
      <c r="E190" s="24" t="s">
        <v>262</v>
      </c>
      <c r="F190" s="25" t="s">
        <v>227</v>
      </c>
      <c r="G190" s="26">
        <v>423.5</v>
      </c>
      <c r="H190" s="27">
        <v>0</v>
      </c>
      <c r="I190" s="27">
        <f>ROUND(ROUND(H190,2)*ROUND(G190,3),2)</f>
      </c>
      <c r="O190">
        <f>(I190*21)/100</f>
      </c>
      <c r="P190" t="s">
        <v>13</v>
      </c>
    </row>
    <row r="191" spans="1:5" ht="12.75">
      <c r="A191" s="28" t="s">
        <v>40</v>
      </c>
      <c r="E191" s="29" t="s">
        <v>56</v>
      </c>
    </row>
    <row r="192" spans="1:5" ht="25.5">
      <c r="A192" s="30" t="s">
        <v>42</v>
      </c>
      <c r="E192" s="31" t="s">
        <v>263</v>
      </c>
    </row>
    <row r="193" spans="1:5" ht="140.25">
      <c r="A193" t="s">
        <v>44</v>
      </c>
      <c r="E193" s="29" t="s">
        <v>259</v>
      </c>
    </row>
    <row r="194" spans="1:18" ht="12.75" customHeight="1">
      <c r="A194" s="5" t="s">
        <v>33</v>
      </c>
      <c r="B194" s="5"/>
      <c r="C194" s="34" t="s">
        <v>67</v>
      </c>
      <c r="D194" s="5"/>
      <c r="E194" s="21" t="s">
        <v>264</v>
      </c>
      <c r="F194" s="5"/>
      <c r="G194" s="5"/>
      <c r="H194" s="5"/>
      <c r="I194" s="35">
        <f>0+Q194</f>
      </c>
      <c r="O194">
        <f>0+R194</f>
      </c>
      <c r="Q194">
        <f>0+I195+I199+I203+I207+I211+I215+I219+I223</f>
      </c>
      <c r="R194">
        <f>0+O195+O199+O203+O207+O211+O215+O219+O223</f>
      </c>
    </row>
    <row r="195" spans="1:16" ht="25.5">
      <c r="A195" s="19" t="s">
        <v>35</v>
      </c>
      <c r="B195" s="23" t="s">
        <v>265</v>
      </c>
      <c r="C195" s="23" t="s">
        <v>266</v>
      </c>
      <c r="D195" s="19" t="s">
        <v>37</v>
      </c>
      <c r="E195" s="24" t="s">
        <v>267</v>
      </c>
      <c r="F195" s="25" t="s">
        <v>227</v>
      </c>
      <c r="G195" s="26">
        <v>1609.987</v>
      </c>
      <c r="H195" s="27">
        <v>0</v>
      </c>
      <c r="I195" s="27">
        <f>ROUND(ROUND(H195,2)*ROUND(G195,3),2)</f>
      </c>
      <c r="O195">
        <f>(I195*21)/100</f>
      </c>
      <c r="P195" t="s">
        <v>13</v>
      </c>
    </row>
    <row r="196" spans="1:5" ht="12.75">
      <c r="A196" s="28" t="s">
        <v>40</v>
      </c>
      <c r="E196" s="29" t="s">
        <v>268</v>
      </c>
    </row>
    <row r="197" spans="1:5" ht="114.75">
      <c r="A197" s="30" t="s">
        <v>42</v>
      </c>
      <c r="E197" s="31" t="s">
        <v>269</v>
      </c>
    </row>
    <row r="198" spans="1:5" ht="191.25">
      <c r="A198" t="s">
        <v>44</v>
      </c>
      <c r="E198" s="29" t="s">
        <v>270</v>
      </c>
    </row>
    <row r="199" spans="1:16" ht="25.5">
      <c r="A199" s="19" t="s">
        <v>35</v>
      </c>
      <c r="B199" s="23" t="s">
        <v>271</v>
      </c>
      <c r="C199" s="23" t="s">
        <v>266</v>
      </c>
      <c r="D199" s="19" t="s">
        <v>46</v>
      </c>
      <c r="E199" s="24" t="s">
        <v>267</v>
      </c>
      <c r="F199" s="25" t="s">
        <v>227</v>
      </c>
      <c r="G199" s="26">
        <v>804.993</v>
      </c>
      <c r="H199" s="27">
        <v>0</v>
      </c>
      <c r="I199" s="27">
        <f>ROUND(ROUND(H199,2)*ROUND(G199,3),2)</f>
      </c>
      <c r="O199">
        <f>(I199*21)/100</f>
      </c>
      <c r="P199" t="s">
        <v>13</v>
      </c>
    </row>
    <row r="200" spans="1:5" ht="12.75">
      <c r="A200" s="28" t="s">
        <v>40</v>
      </c>
      <c r="E200" s="29" t="s">
        <v>272</v>
      </c>
    </row>
    <row r="201" spans="1:5" ht="114.75">
      <c r="A201" s="30" t="s">
        <v>42</v>
      </c>
      <c r="E201" s="31" t="s">
        <v>273</v>
      </c>
    </row>
    <row r="202" spans="1:5" ht="191.25">
      <c r="A202" t="s">
        <v>44</v>
      </c>
      <c r="E202" s="29" t="s">
        <v>270</v>
      </c>
    </row>
    <row r="203" spans="1:16" ht="12.75">
      <c r="A203" s="19" t="s">
        <v>35</v>
      </c>
      <c r="B203" s="23" t="s">
        <v>274</v>
      </c>
      <c r="C203" s="23" t="s">
        <v>275</v>
      </c>
      <c r="D203" s="19" t="s">
        <v>56</v>
      </c>
      <c r="E203" s="24" t="s">
        <v>276</v>
      </c>
      <c r="F203" s="25" t="s">
        <v>227</v>
      </c>
      <c r="G203" s="26">
        <v>363</v>
      </c>
      <c r="H203" s="27">
        <v>0</v>
      </c>
      <c r="I203" s="27">
        <f>ROUND(ROUND(H203,2)*ROUND(G203,3),2)</f>
      </c>
      <c r="O203">
        <f>(I203*21)/100</f>
      </c>
      <c r="P203" t="s">
        <v>13</v>
      </c>
    </row>
    <row r="204" spans="1:5" ht="25.5">
      <c r="A204" s="28" t="s">
        <v>40</v>
      </c>
      <c r="E204" s="29" t="s">
        <v>277</v>
      </c>
    </row>
    <row r="205" spans="1:5" ht="25.5">
      <c r="A205" s="30" t="s">
        <v>42</v>
      </c>
      <c r="E205" s="31" t="s">
        <v>278</v>
      </c>
    </row>
    <row r="206" spans="1:5" ht="191.25">
      <c r="A206" t="s">
        <v>44</v>
      </c>
      <c r="E206" s="29" t="s">
        <v>270</v>
      </c>
    </row>
    <row r="207" spans="1:16" ht="12.75">
      <c r="A207" s="19" t="s">
        <v>35</v>
      </c>
      <c r="B207" s="23" t="s">
        <v>279</v>
      </c>
      <c r="C207" s="23" t="s">
        <v>280</v>
      </c>
      <c r="D207" s="19" t="s">
        <v>56</v>
      </c>
      <c r="E207" s="24" t="s">
        <v>281</v>
      </c>
      <c r="F207" s="25" t="s">
        <v>227</v>
      </c>
      <c r="G207" s="26">
        <v>804.993</v>
      </c>
      <c r="H207" s="27">
        <v>0</v>
      </c>
      <c r="I207" s="27">
        <f>ROUND(ROUND(H207,2)*ROUND(G207,3),2)</f>
      </c>
      <c r="O207">
        <f>(I207*21)/100</f>
      </c>
      <c r="P207" t="s">
        <v>13</v>
      </c>
    </row>
    <row r="208" spans="1:5" ht="12.75">
      <c r="A208" s="28" t="s">
        <v>40</v>
      </c>
      <c r="E208" s="29" t="s">
        <v>282</v>
      </c>
    </row>
    <row r="209" spans="1:5" ht="114.75">
      <c r="A209" s="30" t="s">
        <v>42</v>
      </c>
      <c r="E209" s="31" t="s">
        <v>273</v>
      </c>
    </row>
    <row r="210" spans="1:5" ht="38.25">
      <c r="A210" t="s">
        <v>44</v>
      </c>
      <c r="E210" s="29" t="s">
        <v>283</v>
      </c>
    </row>
    <row r="211" spans="1:16" ht="25.5">
      <c r="A211" s="19" t="s">
        <v>35</v>
      </c>
      <c r="B211" s="23" t="s">
        <v>284</v>
      </c>
      <c r="C211" s="23" t="s">
        <v>285</v>
      </c>
      <c r="D211" s="19" t="s">
        <v>56</v>
      </c>
      <c r="E211" s="24" t="s">
        <v>286</v>
      </c>
      <c r="F211" s="25" t="s">
        <v>113</v>
      </c>
      <c r="G211" s="26">
        <v>5</v>
      </c>
      <c r="H211" s="27">
        <v>0</v>
      </c>
      <c r="I211" s="27">
        <f>ROUND(ROUND(H211,2)*ROUND(G211,3),2)</f>
      </c>
      <c r="O211">
        <f>(I211*21)/100</f>
      </c>
      <c r="P211" t="s">
        <v>13</v>
      </c>
    </row>
    <row r="212" spans="1:5" ht="12.75">
      <c r="A212" s="28" t="s">
        <v>40</v>
      </c>
      <c r="E212" s="29" t="s">
        <v>287</v>
      </c>
    </row>
    <row r="213" spans="1:5" ht="25.5">
      <c r="A213" s="30" t="s">
        <v>42</v>
      </c>
      <c r="E213" s="31" t="s">
        <v>288</v>
      </c>
    </row>
    <row r="214" spans="1:5" ht="114.75">
      <c r="A214" t="s">
        <v>44</v>
      </c>
      <c r="E214" s="29" t="s">
        <v>289</v>
      </c>
    </row>
    <row r="215" spans="1:16" ht="12.75">
      <c r="A215" s="19" t="s">
        <v>35</v>
      </c>
      <c r="B215" s="23" t="s">
        <v>290</v>
      </c>
      <c r="C215" s="23" t="s">
        <v>291</v>
      </c>
      <c r="D215" s="19" t="s">
        <v>56</v>
      </c>
      <c r="E215" s="24" t="s">
        <v>292</v>
      </c>
      <c r="F215" s="25" t="s">
        <v>113</v>
      </c>
      <c r="G215" s="26">
        <v>5</v>
      </c>
      <c r="H215" s="27">
        <v>0</v>
      </c>
      <c r="I215" s="27">
        <f>ROUND(ROUND(H215,2)*ROUND(G215,3),2)</f>
      </c>
      <c r="O215">
        <f>(I215*21)/100</f>
      </c>
      <c r="P215" t="s">
        <v>13</v>
      </c>
    </row>
    <row r="216" spans="1:5" ht="12.75">
      <c r="A216" s="28" t="s">
        <v>40</v>
      </c>
      <c r="E216" s="29" t="s">
        <v>293</v>
      </c>
    </row>
    <row r="217" spans="1:5" ht="25.5">
      <c r="A217" s="30" t="s">
        <v>42</v>
      </c>
      <c r="E217" s="31" t="s">
        <v>288</v>
      </c>
    </row>
    <row r="218" spans="1:5" ht="114.75">
      <c r="A218" t="s">
        <v>44</v>
      </c>
      <c r="E218" s="29" t="s">
        <v>294</v>
      </c>
    </row>
    <row r="219" spans="1:16" ht="12.75">
      <c r="A219" s="19" t="s">
        <v>35</v>
      </c>
      <c r="B219" s="23" t="s">
        <v>295</v>
      </c>
      <c r="C219" s="23" t="s">
        <v>296</v>
      </c>
      <c r="D219" s="19" t="s">
        <v>56</v>
      </c>
      <c r="E219" s="24" t="s">
        <v>297</v>
      </c>
      <c r="F219" s="25" t="s">
        <v>227</v>
      </c>
      <c r="G219" s="26">
        <v>20</v>
      </c>
      <c r="H219" s="27">
        <v>0</v>
      </c>
      <c r="I219" s="27">
        <f>ROUND(ROUND(H219,2)*ROUND(G219,3),2)</f>
      </c>
      <c r="O219">
        <f>(I219*21)/100</f>
      </c>
      <c r="P219" t="s">
        <v>13</v>
      </c>
    </row>
    <row r="220" spans="1:5" ht="12.75">
      <c r="A220" s="28" t="s">
        <v>40</v>
      </c>
      <c r="E220" s="29" t="s">
        <v>56</v>
      </c>
    </row>
    <row r="221" spans="1:5" ht="25.5">
      <c r="A221" s="30" t="s">
        <v>42</v>
      </c>
      <c r="E221" s="31" t="s">
        <v>298</v>
      </c>
    </row>
    <row r="222" spans="1:5" ht="89.25">
      <c r="A222" t="s">
        <v>44</v>
      </c>
      <c r="E222" s="29" t="s">
        <v>299</v>
      </c>
    </row>
    <row r="223" spans="1:16" ht="12.75">
      <c r="A223" s="19" t="s">
        <v>35</v>
      </c>
      <c r="B223" s="23" t="s">
        <v>300</v>
      </c>
      <c r="C223" s="23" t="s">
        <v>301</v>
      </c>
      <c r="D223" s="19" t="s">
        <v>56</v>
      </c>
      <c r="E223" s="24" t="s">
        <v>302</v>
      </c>
      <c r="F223" s="25" t="s">
        <v>126</v>
      </c>
      <c r="G223" s="26">
        <v>184</v>
      </c>
      <c r="H223" s="27">
        <v>0</v>
      </c>
      <c r="I223" s="27">
        <f>ROUND(ROUND(H223,2)*ROUND(G223,3),2)</f>
      </c>
      <c r="O223">
        <f>(I223*21)/100</f>
      </c>
      <c r="P223" t="s">
        <v>13</v>
      </c>
    </row>
    <row r="224" spans="1:5" ht="12.75">
      <c r="A224" s="28" t="s">
        <v>40</v>
      </c>
      <c r="E224" s="29" t="s">
        <v>303</v>
      </c>
    </row>
    <row r="225" spans="1:5" ht="38.25">
      <c r="A225" s="30" t="s">
        <v>42</v>
      </c>
      <c r="E225" s="31" t="s">
        <v>304</v>
      </c>
    </row>
    <row r="226" spans="1:5" ht="63.75">
      <c r="A226" t="s">
        <v>44</v>
      </c>
      <c r="E226" s="29" t="s">
        <v>305</v>
      </c>
    </row>
    <row r="227" spans="1:18" ht="12.75" customHeight="1">
      <c r="A227" s="5" t="s">
        <v>33</v>
      </c>
      <c r="B227" s="5"/>
      <c r="C227" s="34" t="s">
        <v>71</v>
      </c>
      <c r="D227" s="5"/>
      <c r="E227" s="21" t="s">
        <v>306</v>
      </c>
      <c r="F227" s="5"/>
      <c r="G227" s="5"/>
      <c r="H227" s="5"/>
      <c r="I227" s="35">
        <f>0+Q227</f>
      </c>
      <c r="O227">
        <f>0+R227</f>
      </c>
      <c r="Q227">
        <f>0+I228+I232+I236</f>
      </c>
      <c r="R227">
        <f>0+O228+O232+O236</f>
      </c>
    </row>
    <row r="228" spans="1:16" ht="12.75">
      <c r="A228" s="19" t="s">
        <v>35</v>
      </c>
      <c r="B228" s="23" t="s">
        <v>307</v>
      </c>
      <c r="C228" s="23" t="s">
        <v>308</v>
      </c>
      <c r="D228" s="19" t="s">
        <v>56</v>
      </c>
      <c r="E228" s="24" t="s">
        <v>309</v>
      </c>
      <c r="F228" s="25" t="s">
        <v>126</v>
      </c>
      <c r="G228" s="26">
        <v>12.8</v>
      </c>
      <c r="H228" s="27">
        <v>0</v>
      </c>
      <c r="I228" s="27">
        <f>ROUND(ROUND(H228,2)*ROUND(G228,3),2)</f>
      </c>
      <c r="O228">
        <f>(I228*21)/100</f>
      </c>
      <c r="P228" t="s">
        <v>13</v>
      </c>
    </row>
    <row r="229" spans="1:5" ht="25.5">
      <c r="A229" s="28" t="s">
        <v>40</v>
      </c>
      <c r="E229" s="29" t="s">
        <v>310</v>
      </c>
    </row>
    <row r="230" spans="1:5" ht="12.75">
      <c r="A230" s="30" t="s">
        <v>42</v>
      </c>
      <c r="E230" s="31" t="s">
        <v>311</v>
      </c>
    </row>
    <row r="231" spans="1:5" ht="255">
      <c r="A231" t="s">
        <v>44</v>
      </c>
      <c r="E231" s="29" t="s">
        <v>312</v>
      </c>
    </row>
    <row r="232" spans="1:16" ht="12.75">
      <c r="A232" s="19" t="s">
        <v>35</v>
      </c>
      <c r="B232" s="23" t="s">
        <v>313</v>
      </c>
      <c r="C232" s="23" t="s">
        <v>314</v>
      </c>
      <c r="D232" s="19" t="s">
        <v>56</v>
      </c>
      <c r="E232" s="24" t="s">
        <v>315</v>
      </c>
      <c r="F232" s="25" t="s">
        <v>126</v>
      </c>
      <c r="G232" s="26">
        <v>165</v>
      </c>
      <c r="H232" s="27">
        <v>0</v>
      </c>
      <c r="I232" s="27">
        <f>ROUND(ROUND(H232,2)*ROUND(G232,3),2)</f>
      </c>
      <c r="O232">
        <f>(I232*21)/100</f>
      </c>
      <c r="P232" t="s">
        <v>13</v>
      </c>
    </row>
    <row r="233" spans="1:5" ht="25.5">
      <c r="A233" s="28" t="s">
        <v>40</v>
      </c>
      <c r="E233" s="29" t="s">
        <v>316</v>
      </c>
    </row>
    <row r="234" spans="1:5" ht="25.5">
      <c r="A234" s="30" t="s">
        <v>42</v>
      </c>
      <c r="E234" s="31" t="s">
        <v>317</v>
      </c>
    </row>
    <row r="235" spans="1:5" ht="242.25">
      <c r="A235" t="s">
        <v>44</v>
      </c>
      <c r="E235" s="29" t="s">
        <v>318</v>
      </c>
    </row>
    <row r="236" spans="1:16" ht="12.75">
      <c r="A236" s="19" t="s">
        <v>35</v>
      </c>
      <c r="B236" s="23" t="s">
        <v>319</v>
      </c>
      <c r="C236" s="23" t="s">
        <v>320</v>
      </c>
      <c r="D236" s="19" t="s">
        <v>56</v>
      </c>
      <c r="E236" s="24" t="s">
        <v>321</v>
      </c>
      <c r="F236" s="25" t="s">
        <v>113</v>
      </c>
      <c r="G236" s="26">
        <v>1</v>
      </c>
      <c r="H236" s="27">
        <v>0</v>
      </c>
      <c r="I236" s="27">
        <f>ROUND(ROUND(H236,2)*ROUND(G236,3),2)</f>
      </c>
      <c r="O236">
        <f>(I236*21)/100</f>
      </c>
      <c r="P236" t="s">
        <v>13</v>
      </c>
    </row>
    <row r="237" spans="1:5" ht="12.75">
      <c r="A237" s="28" t="s">
        <v>40</v>
      </c>
      <c r="E237" s="29" t="s">
        <v>56</v>
      </c>
    </row>
    <row r="238" spans="1:5" ht="25.5">
      <c r="A238" s="30" t="s">
        <v>42</v>
      </c>
      <c r="E238" s="31" t="s">
        <v>65</v>
      </c>
    </row>
    <row r="239" spans="1:5" ht="76.5">
      <c r="A239" t="s">
        <v>44</v>
      </c>
      <c r="E239" s="29" t="s">
        <v>322</v>
      </c>
    </row>
    <row r="240" spans="1:18" ht="12.75" customHeight="1">
      <c r="A240" s="5" t="s">
        <v>33</v>
      </c>
      <c r="B240" s="5"/>
      <c r="C240" s="34" t="s">
        <v>30</v>
      </c>
      <c r="D240" s="5"/>
      <c r="E240" s="21" t="s">
        <v>323</v>
      </c>
      <c r="F240" s="5"/>
      <c r="G240" s="5"/>
      <c r="H240" s="5"/>
      <c r="I240" s="35">
        <f>0+Q240</f>
      </c>
      <c r="O240">
        <f>0+R240</f>
      </c>
      <c r="Q240">
        <f>0+I241+I245+I249+I253+I257+I261+I265+I269+I273+I277</f>
      </c>
      <c r="R240">
        <f>0+O241+O245+O249+O253+O257+O261+O265+O269+O273+O277</f>
      </c>
    </row>
    <row r="241" spans="1:16" ht="12.75">
      <c r="A241" s="19" t="s">
        <v>35</v>
      </c>
      <c r="B241" s="23" t="s">
        <v>324</v>
      </c>
      <c r="C241" s="23" t="s">
        <v>325</v>
      </c>
      <c r="D241" s="19" t="s">
        <v>56</v>
      </c>
      <c r="E241" s="24" t="s">
        <v>326</v>
      </c>
      <c r="F241" s="25" t="s">
        <v>113</v>
      </c>
      <c r="G241" s="26">
        <v>1</v>
      </c>
      <c r="H241" s="27">
        <v>0</v>
      </c>
      <c r="I241" s="27">
        <f>ROUND(ROUND(H241,2)*ROUND(G241,3),2)</f>
      </c>
      <c r="O241">
        <f>(I241*21)/100</f>
      </c>
      <c r="P241" t="s">
        <v>13</v>
      </c>
    </row>
    <row r="242" spans="1:5" ht="12.75">
      <c r="A242" s="28" t="s">
        <v>40</v>
      </c>
      <c r="E242" s="29" t="s">
        <v>56</v>
      </c>
    </row>
    <row r="243" spans="1:5" ht="25.5">
      <c r="A243" s="30" t="s">
        <v>42</v>
      </c>
      <c r="E243" s="31" t="s">
        <v>65</v>
      </c>
    </row>
    <row r="244" spans="1:5" ht="25.5">
      <c r="A244" t="s">
        <v>44</v>
      </c>
      <c r="E244" s="29" t="s">
        <v>327</v>
      </c>
    </row>
    <row r="245" spans="1:16" ht="12.75">
      <c r="A245" s="19" t="s">
        <v>35</v>
      </c>
      <c r="B245" s="23" t="s">
        <v>328</v>
      </c>
      <c r="C245" s="23" t="s">
        <v>329</v>
      </c>
      <c r="D245" s="19" t="s">
        <v>56</v>
      </c>
      <c r="E245" s="24" t="s">
        <v>330</v>
      </c>
      <c r="F245" s="25" t="s">
        <v>126</v>
      </c>
      <c r="G245" s="26">
        <v>175</v>
      </c>
      <c r="H245" s="27">
        <v>0</v>
      </c>
      <c r="I245" s="27">
        <f>ROUND(ROUND(H245,2)*ROUND(G245,3),2)</f>
      </c>
      <c r="O245">
        <f>(I245*21)/100</f>
      </c>
      <c r="P245" t="s">
        <v>13</v>
      </c>
    </row>
    <row r="246" spans="1:5" ht="12.75">
      <c r="A246" s="28" t="s">
        <v>40</v>
      </c>
      <c r="E246" s="29" t="s">
        <v>331</v>
      </c>
    </row>
    <row r="247" spans="1:5" ht="12.75">
      <c r="A247" s="30" t="s">
        <v>42</v>
      </c>
      <c r="E247" s="31" t="s">
        <v>332</v>
      </c>
    </row>
    <row r="248" spans="1:5" ht="51">
      <c r="A248" t="s">
        <v>44</v>
      </c>
      <c r="E248" s="29" t="s">
        <v>333</v>
      </c>
    </row>
    <row r="249" spans="1:16" ht="12.75">
      <c r="A249" s="19" t="s">
        <v>35</v>
      </c>
      <c r="B249" s="23" t="s">
        <v>334</v>
      </c>
      <c r="C249" s="23" t="s">
        <v>335</v>
      </c>
      <c r="D249" s="19" t="s">
        <v>56</v>
      </c>
      <c r="E249" s="24" t="s">
        <v>336</v>
      </c>
      <c r="F249" s="25" t="s">
        <v>126</v>
      </c>
      <c r="G249" s="26">
        <v>345</v>
      </c>
      <c r="H249" s="27">
        <v>0</v>
      </c>
      <c r="I249" s="27">
        <f>ROUND(ROUND(H249,2)*ROUND(G249,3),2)</f>
      </c>
      <c r="O249">
        <f>(I249*21)/100</f>
      </c>
      <c r="P249" t="s">
        <v>13</v>
      </c>
    </row>
    <row r="250" spans="1:5" ht="12.75">
      <c r="A250" s="28" t="s">
        <v>40</v>
      </c>
      <c r="E250" s="29" t="s">
        <v>337</v>
      </c>
    </row>
    <row r="251" spans="1:5" ht="25.5">
      <c r="A251" s="30" t="s">
        <v>42</v>
      </c>
      <c r="E251" s="31" t="s">
        <v>338</v>
      </c>
    </row>
    <row r="252" spans="1:5" ht="25.5">
      <c r="A252" t="s">
        <v>44</v>
      </c>
      <c r="E252" s="29" t="s">
        <v>339</v>
      </c>
    </row>
    <row r="253" spans="1:16" ht="12.75">
      <c r="A253" s="19" t="s">
        <v>35</v>
      </c>
      <c r="B253" s="23" t="s">
        <v>340</v>
      </c>
      <c r="C253" s="23" t="s">
        <v>341</v>
      </c>
      <c r="D253" s="19" t="s">
        <v>56</v>
      </c>
      <c r="E253" s="24" t="s">
        <v>342</v>
      </c>
      <c r="F253" s="25" t="s">
        <v>58</v>
      </c>
      <c r="G253" s="26">
        <v>0.121</v>
      </c>
      <c r="H253" s="27">
        <v>0</v>
      </c>
      <c r="I253" s="27">
        <f>ROUND(ROUND(H253,2)*ROUND(G253,3),2)</f>
      </c>
      <c r="O253">
        <f>(I253*21)/100</f>
      </c>
      <c r="P253" t="s">
        <v>13</v>
      </c>
    </row>
    <row r="254" spans="1:5" ht="12.75">
      <c r="A254" s="28" t="s">
        <v>40</v>
      </c>
      <c r="E254" s="29" t="s">
        <v>56</v>
      </c>
    </row>
    <row r="255" spans="1:5" ht="25.5">
      <c r="A255" s="30" t="s">
        <v>42</v>
      </c>
      <c r="E255" s="31" t="s">
        <v>343</v>
      </c>
    </row>
    <row r="256" spans="1:5" ht="25.5">
      <c r="A256" t="s">
        <v>44</v>
      </c>
      <c r="E256" s="29" t="s">
        <v>344</v>
      </c>
    </row>
    <row r="257" spans="1:16" ht="12.75">
      <c r="A257" s="19" t="s">
        <v>35</v>
      </c>
      <c r="B257" s="23" t="s">
        <v>345</v>
      </c>
      <c r="C257" s="23" t="s">
        <v>346</v>
      </c>
      <c r="D257" s="19" t="s">
        <v>56</v>
      </c>
      <c r="E257" s="24" t="s">
        <v>347</v>
      </c>
      <c r="F257" s="25" t="s">
        <v>227</v>
      </c>
      <c r="G257" s="26">
        <v>35.52</v>
      </c>
      <c r="H257" s="27">
        <v>0</v>
      </c>
      <c r="I257" s="27">
        <f>ROUND(ROUND(H257,2)*ROUND(G257,3),2)</f>
      </c>
      <c r="O257">
        <f>(I257*21)/100</f>
      </c>
      <c r="P257" t="s">
        <v>13</v>
      </c>
    </row>
    <row r="258" spans="1:5" ht="12.75">
      <c r="A258" s="28" t="s">
        <v>40</v>
      </c>
      <c r="E258" s="29" t="s">
        <v>56</v>
      </c>
    </row>
    <row r="259" spans="1:5" ht="25.5">
      <c r="A259" s="30" t="s">
        <v>42</v>
      </c>
      <c r="E259" s="31" t="s">
        <v>348</v>
      </c>
    </row>
    <row r="260" spans="1:5" ht="25.5">
      <c r="A260" t="s">
        <v>44</v>
      </c>
      <c r="E260" s="29" t="s">
        <v>344</v>
      </c>
    </row>
    <row r="261" spans="1:16" ht="12.75">
      <c r="A261" s="19" t="s">
        <v>35</v>
      </c>
      <c r="B261" s="23" t="s">
        <v>349</v>
      </c>
      <c r="C261" s="23" t="s">
        <v>350</v>
      </c>
      <c r="D261" s="19" t="s">
        <v>56</v>
      </c>
      <c r="E261" s="24" t="s">
        <v>351</v>
      </c>
      <c r="F261" s="25" t="s">
        <v>58</v>
      </c>
      <c r="G261" s="26">
        <v>0.345</v>
      </c>
      <c r="H261" s="27">
        <v>0</v>
      </c>
      <c r="I261" s="27">
        <f>ROUND(ROUND(H261,2)*ROUND(G261,3),2)</f>
      </c>
      <c r="O261">
        <f>(I261*21)/100</f>
      </c>
      <c r="P261" t="s">
        <v>13</v>
      </c>
    </row>
    <row r="262" spans="1:5" ht="12.75">
      <c r="A262" s="28" t="s">
        <v>40</v>
      </c>
      <c r="E262" s="29" t="s">
        <v>56</v>
      </c>
    </row>
    <row r="263" spans="1:5" ht="25.5">
      <c r="A263" s="30" t="s">
        <v>42</v>
      </c>
      <c r="E263" s="31" t="s">
        <v>352</v>
      </c>
    </row>
    <row r="264" spans="1:5" ht="38.25">
      <c r="A264" t="s">
        <v>44</v>
      </c>
      <c r="E264" s="29" t="s">
        <v>353</v>
      </c>
    </row>
    <row r="265" spans="1:16" ht="12.75">
      <c r="A265" s="19" t="s">
        <v>35</v>
      </c>
      <c r="B265" s="23" t="s">
        <v>354</v>
      </c>
      <c r="C265" s="23" t="s">
        <v>355</v>
      </c>
      <c r="D265" s="19" t="s">
        <v>56</v>
      </c>
      <c r="E265" s="24" t="s">
        <v>356</v>
      </c>
      <c r="F265" s="25" t="s">
        <v>58</v>
      </c>
      <c r="G265" s="26">
        <v>101.085</v>
      </c>
      <c r="H265" s="27">
        <v>0</v>
      </c>
      <c r="I265" s="27">
        <f>ROUND(ROUND(H265,2)*ROUND(G265,3),2)</f>
      </c>
      <c r="O265">
        <f>(I265*21)/100</f>
      </c>
      <c r="P265" t="s">
        <v>13</v>
      </c>
    </row>
    <row r="266" spans="1:5" ht="25.5">
      <c r="A266" s="28" t="s">
        <v>40</v>
      </c>
      <c r="E266" s="29" t="s">
        <v>357</v>
      </c>
    </row>
    <row r="267" spans="1:5" ht="63.75">
      <c r="A267" s="30" t="s">
        <v>42</v>
      </c>
      <c r="E267" s="31" t="s">
        <v>358</v>
      </c>
    </row>
    <row r="268" spans="1:5" ht="102">
      <c r="A268" t="s">
        <v>44</v>
      </c>
      <c r="E268" s="29" t="s">
        <v>359</v>
      </c>
    </row>
    <row r="269" spans="1:16" ht="12.75">
      <c r="A269" s="19" t="s">
        <v>35</v>
      </c>
      <c r="B269" s="23" t="s">
        <v>360</v>
      </c>
      <c r="C269" s="23" t="s">
        <v>361</v>
      </c>
      <c r="D269" s="19" t="s">
        <v>56</v>
      </c>
      <c r="E269" s="24" t="s">
        <v>362</v>
      </c>
      <c r="F269" s="25" t="s">
        <v>58</v>
      </c>
      <c r="G269" s="26">
        <v>31.768</v>
      </c>
      <c r="H269" s="27">
        <v>0</v>
      </c>
      <c r="I269" s="27">
        <f>ROUND(ROUND(H269,2)*ROUND(G269,3),2)</f>
      </c>
      <c r="O269">
        <f>(I269*21)/100</f>
      </c>
      <c r="P269" t="s">
        <v>13</v>
      </c>
    </row>
    <row r="270" spans="1:5" ht="25.5">
      <c r="A270" s="28" t="s">
        <v>40</v>
      </c>
      <c r="E270" s="29" t="s">
        <v>363</v>
      </c>
    </row>
    <row r="271" spans="1:5" ht="63.75">
      <c r="A271" s="30" t="s">
        <v>42</v>
      </c>
      <c r="E271" s="31" t="s">
        <v>364</v>
      </c>
    </row>
    <row r="272" spans="1:5" ht="102">
      <c r="A272" t="s">
        <v>44</v>
      </c>
      <c r="E272" s="29" t="s">
        <v>359</v>
      </c>
    </row>
    <row r="273" spans="1:16" ht="12.75">
      <c r="A273" s="19" t="s">
        <v>35</v>
      </c>
      <c r="B273" s="23" t="s">
        <v>365</v>
      </c>
      <c r="C273" s="23" t="s">
        <v>366</v>
      </c>
      <c r="D273" s="19" t="s">
        <v>56</v>
      </c>
      <c r="E273" s="24" t="s">
        <v>367</v>
      </c>
      <c r="F273" s="25" t="s">
        <v>58</v>
      </c>
      <c r="G273" s="26">
        <v>47.793</v>
      </c>
      <c r="H273" s="27">
        <v>0</v>
      </c>
      <c r="I273" s="27">
        <f>ROUND(ROUND(H273,2)*ROUND(G273,3),2)</f>
      </c>
      <c r="O273">
        <f>(I273*21)/100</f>
      </c>
      <c r="P273" t="s">
        <v>13</v>
      </c>
    </row>
    <row r="274" spans="1:5" ht="25.5">
      <c r="A274" s="28" t="s">
        <v>40</v>
      </c>
      <c r="E274" s="29" t="s">
        <v>368</v>
      </c>
    </row>
    <row r="275" spans="1:5" ht="63.75">
      <c r="A275" s="30" t="s">
        <v>42</v>
      </c>
      <c r="E275" s="31" t="s">
        <v>369</v>
      </c>
    </row>
    <row r="276" spans="1:5" ht="102">
      <c r="A276" t="s">
        <v>44</v>
      </c>
      <c r="E276" s="29" t="s">
        <v>359</v>
      </c>
    </row>
    <row r="277" spans="1:16" ht="12.75">
      <c r="A277" s="19" t="s">
        <v>35</v>
      </c>
      <c r="B277" s="23" t="s">
        <v>370</v>
      </c>
      <c r="C277" s="23" t="s">
        <v>371</v>
      </c>
      <c r="D277" s="19" t="s">
        <v>56</v>
      </c>
      <c r="E277" s="24" t="s">
        <v>372</v>
      </c>
      <c r="F277" s="25" t="s">
        <v>126</v>
      </c>
      <c r="G277" s="26">
        <v>184</v>
      </c>
      <c r="H277" s="27">
        <v>0</v>
      </c>
      <c r="I277" s="27">
        <f>ROUND(ROUND(H277,2)*ROUND(G277,3),2)</f>
      </c>
      <c r="O277">
        <f>(I277*21)/100</f>
      </c>
      <c r="P277" t="s">
        <v>13</v>
      </c>
    </row>
    <row r="278" spans="1:5" ht="12.75">
      <c r="A278" s="28" t="s">
        <v>40</v>
      </c>
      <c r="E278" s="29" t="s">
        <v>373</v>
      </c>
    </row>
    <row r="279" spans="1:5" ht="38.25">
      <c r="A279" s="30" t="s">
        <v>42</v>
      </c>
      <c r="E279" s="31" t="s">
        <v>374</v>
      </c>
    </row>
    <row r="280" spans="1:5" ht="114.75">
      <c r="A280" t="s">
        <v>44</v>
      </c>
      <c r="E280" s="29" t="s">
        <v>375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