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Stavební část" sheetId="2" r:id="rId2"/>
    <sheet name="D.1.4.A - Vytápění" sheetId="3" r:id="rId3"/>
    <sheet name="D.1.4.B - GASTRO" sheetId="4" r:id="rId4"/>
    <sheet name="D.1.4.C - Vzduchotechnika..." sheetId="5" r:id="rId5"/>
    <sheet name="D.1.4.E - Zdravotně techn..." sheetId="6" r:id="rId6"/>
    <sheet name="D.1.4.F - Lapač olejových..." sheetId="7" r:id="rId7"/>
    <sheet name="D.1.4.G - Elektroinstalace" sheetId="8" r:id="rId8"/>
    <sheet name="D.1.4.H - Přípojka kanali..." sheetId="9" r:id="rId9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'D.1.1 - Stavební část'!$C$103:$K$844</definedName>
    <definedName name="_xlnm.Print_Area" localSheetId="1">'D.1.1 - Stavební část'!$C$45:$J$85,'D.1.1 - Stavební část'!$C$91:$K$844</definedName>
    <definedName name="_xlnm.Print_Titles" localSheetId="1">'D.1.1 - Stavební část'!$103:$103</definedName>
    <definedName name="_xlnm._FilterDatabase" localSheetId="2" hidden="1">'D.1.4.A - Vytápění'!$C$87:$K$123</definedName>
    <definedName name="_xlnm.Print_Area" localSheetId="2">'D.1.4.A - Vytápění'!$C$45:$J$69,'D.1.4.A - Vytápění'!$C$75:$K$123</definedName>
    <definedName name="_xlnm.Print_Titles" localSheetId="2">'D.1.4.A - Vytápění'!$87:$87</definedName>
    <definedName name="_xlnm._FilterDatabase" localSheetId="3" hidden="1">'D.1.4.B - GASTRO'!$C$95:$K$191</definedName>
    <definedName name="_xlnm.Print_Area" localSheetId="3">'D.1.4.B - GASTRO'!$C$45:$J$77,'D.1.4.B - GASTRO'!$C$83:$K$191</definedName>
    <definedName name="_xlnm.Print_Titles" localSheetId="3">'D.1.4.B - GASTRO'!$95:$95</definedName>
    <definedName name="_xlnm._FilterDatabase" localSheetId="4" hidden="1">'D.1.4.C - Vzduchotechnika...'!$C$82:$K$131</definedName>
    <definedName name="_xlnm.Print_Area" localSheetId="4">'D.1.4.C - Vzduchotechnika...'!$C$45:$J$64,'D.1.4.C - Vzduchotechnika...'!$C$70:$K$131</definedName>
    <definedName name="_xlnm.Print_Titles" localSheetId="4">'D.1.4.C - Vzduchotechnika...'!$82:$82</definedName>
    <definedName name="_xlnm._FilterDatabase" localSheetId="5" hidden="1">'D.1.4.E - Zdravotně techn...'!$C$92:$K$177</definedName>
    <definedName name="_xlnm.Print_Area" localSheetId="5">'D.1.4.E - Zdravotně techn...'!$C$45:$J$74,'D.1.4.E - Zdravotně techn...'!$C$80:$K$177</definedName>
    <definedName name="_xlnm.Print_Titles" localSheetId="5">'D.1.4.E - Zdravotně techn...'!$92:$92</definedName>
    <definedName name="_xlnm._FilterDatabase" localSheetId="6" hidden="1">'D.1.4.F - Lapač olejových...'!$C$81:$K$116</definedName>
    <definedName name="_xlnm.Print_Area" localSheetId="6">'D.1.4.F - Lapač olejových...'!$C$45:$J$63,'D.1.4.F - Lapač olejových...'!$C$69:$K$116</definedName>
    <definedName name="_xlnm.Print_Titles" localSheetId="6">'D.1.4.F - Lapač olejových...'!$81:$81</definedName>
    <definedName name="_xlnm._FilterDatabase" localSheetId="7" hidden="1">'D.1.4.G - Elektroinstalace'!$C$91:$K$226</definedName>
    <definedName name="_xlnm.Print_Area" localSheetId="7">'D.1.4.G - Elektroinstalace'!$C$45:$J$73,'D.1.4.G - Elektroinstalace'!$C$79:$K$226</definedName>
    <definedName name="_xlnm.Print_Titles" localSheetId="7">'D.1.4.G - Elektroinstalace'!$91:$91</definedName>
    <definedName name="_xlnm._FilterDatabase" localSheetId="8" hidden="1">'D.1.4.H - Přípojka kanali...'!$C$85:$K$138</definedName>
    <definedName name="_xlnm.Print_Area" localSheetId="8">'D.1.4.H - Přípojka kanali...'!$C$45:$J$67,'D.1.4.H - Přípojka kanali...'!$C$73:$K$138</definedName>
    <definedName name="_xlnm.Print_Titles" localSheetId="8">'D.1.4.H - Přípojka kanali...'!$85:$85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3"/>
  <c r="F82"/>
  <c r="F80"/>
  <c r="E78"/>
  <c r="J55"/>
  <c r="F54"/>
  <c r="F52"/>
  <c r="E50"/>
  <c r="J21"/>
  <c r="E21"/>
  <c r="J54"/>
  <c r="J20"/>
  <c r="J18"/>
  <c r="E18"/>
  <c r="F83"/>
  <c r="J17"/>
  <c r="J12"/>
  <c r="J80"/>
  <c r="E7"/>
  <c r="E76"/>
  <c i="8" r="J37"/>
  <c r="J36"/>
  <c i="1" r="AY61"/>
  <c i="8" r="J35"/>
  <c i="1" r="AX61"/>
  <c i="8"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89"/>
  <c r="J17"/>
  <c r="J12"/>
  <c r="J86"/>
  <c r="E7"/>
  <c r="E82"/>
  <c i="7" r="J37"/>
  <c r="J36"/>
  <c i="1" r="AY60"/>
  <c i="7" r="J35"/>
  <c i="1" r="AX60"/>
  <c i="7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6" r="J37"/>
  <c r="J36"/>
  <c i="1" r="AY59"/>
  <c i="6" r="J35"/>
  <c i="1" r="AX59"/>
  <c i="6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J90"/>
  <c r="F89"/>
  <c r="F87"/>
  <c r="E85"/>
  <c r="J55"/>
  <c r="F54"/>
  <c r="F52"/>
  <c r="E50"/>
  <c r="J21"/>
  <c r="E21"/>
  <c r="J89"/>
  <c r="J20"/>
  <c r="J18"/>
  <c r="E18"/>
  <c r="F55"/>
  <c r="J17"/>
  <c r="J12"/>
  <c r="J87"/>
  <c r="E7"/>
  <c r="E48"/>
  <c i="5" r="J37"/>
  <c r="J36"/>
  <c i="1" r="AY58"/>
  <c i="5" r="J35"/>
  <c i="1" r="AX58"/>
  <c i="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4" r="J37"/>
  <c r="J36"/>
  <c i="1" r="AY57"/>
  <c i="4" r="J35"/>
  <c i="1" r="AX57"/>
  <c i="4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J93"/>
  <c r="F92"/>
  <c r="F90"/>
  <c r="E88"/>
  <c r="J55"/>
  <c r="F54"/>
  <c r="F52"/>
  <c r="E50"/>
  <c r="J21"/>
  <c r="E21"/>
  <c r="J92"/>
  <c r="J20"/>
  <c r="J18"/>
  <c r="E18"/>
  <c r="F55"/>
  <c r="J17"/>
  <c r="J12"/>
  <c r="J52"/>
  <c r="E7"/>
  <c r="E86"/>
  <c i="3" r="J37"/>
  <c r="J36"/>
  <c i="1" r="AY56"/>
  <c i="3" r="J35"/>
  <c i="1" r="AX56"/>
  <c i="3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5"/>
  <c r="F84"/>
  <c r="F82"/>
  <c r="E80"/>
  <c r="J55"/>
  <c r="F54"/>
  <c r="F52"/>
  <c r="E50"/>
  <c r="J21"/>
  <c r="E21"/>
  <c r="J54"/>
  <c r="J20"/>
  <c r="J18"/>
  <c r="E18"/>
  <c r="F85"/>
  <c r="J17"/>
  <c r="J12"/>
  <c r="J82"/>
  <c r="E7"/>
  <c r="E78"/>
  <c i="2" r="J37"/>
  <c r="J36"/>
  <c i="1" r="AY55"/>
  <c i="2" r="J35"/>
  <c i="1" r="AX55"/>
  <c i="2"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28"/>
  <c r="BH828"/>
  <c r="BG828"/>
  <c r="BF828"/>
  <c r="T828"/>
  <c r="R828"/>
  <c r="P828"/>
  <c r="BI810"/>
  <c r="BH810"/>
  <c r="BG810"/>
  <c r="BF810"/>
  <c r="T810"/>
  <c r="R810"/>
  <c r="P810"/>
  <c r="BI804"/>
  <c r="BH804"/>
  <c r="BG804"/>
  <c r="BF804"/>
  <c r="T804"/>
  <c r="R804"/>
  <c r="P804"/>
  <c r="BI798"/>
  <c r="BH798"/>
  <c r="BG798"/>
  <c r="BF798"/>
  <c r="T798"/>
  <c r="R798"/>
  <c r="P798"/>
  <c r="BI794"/>
  <c r="BH794"/>
  <c r="BG794"/>
  <c r="BF794"/>
  <c r="T794"/>
  <c r="R794"/>
  <c r="P794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52"/>
  <c r="BH752"/>
  <c r="BG752"/>
  <c r="BF752"/>
  <c r="T752"/>
  <c r="R752"/>
  <c r="P752"/>
  <c r="BI727"/>
  <c r="BH727"/>
  <c r="BG727"/>
  <c r="BF727"/>
  <c r="T727"/>
  <c r="R727"/>
  <c r="P727"/>
  <c r="BI720"/>
  <c r="BH720"/>
  <c r="BG720"/>
  <c r="BF720"/>
  <c r="T720"/>
  <c r="R720"/>
  <c r="P720"/>
  <c r="BI692"/>
  <c r="BH692"/>
  <c r="BG692"/>
  <c r="BF692"/>
  <c r="T692"/>
  <c r="R692"/>
  <c r="P692"/>
  <c r="BI689"/>
  <c r="BH689"/>
  <c r="BG689"/>
  <c r="BF689"/>
  <c r="T689"/>
  <c r="R689"/>
  <c r="P689"/>
  <c r="BI681"/>
  <c r="BH681"/>
  <c r="BG681"/>
  <c r="BF681"/>
  <c r="T681"/>
  <c r="R681"/>
  <c r="P681"/>
  <c r="BI678"/>
  <c r="BH678"/>
  <c r="BG678"/>
  <c r="BF678"/>
  <c r="T678"/>
  <c r="R678"/>
  <c r="P678"/>
  <c r="BI677"/>
  <c r="BH677"/>
  <c r="BG677"/>
  <c r="BF677"/>
  <c r="T677"/>
  <c r="R677"/>
  <c r="P677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41"/>
  <c r="BH641"/>
  <c r="BG641"/>
  <c r="BF641"/>
  <c r="T641"/>
  <c r="R641"/>
  <c r="P641"/>
  <c r="BI637"/>
  <c r="BH637"/>
  <c r="BG637"/>
  <c r="BF637"/>
  <c r="T637"/>
  <c r="R637"/>
  <c r="P637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57"/>
  <c r="BH557"/>
  <c r="BG557"/>
  <c r="BF557"/>
  <c r="T557"/>
  <c r="R557"/>
  <c r="P557"/>
  <c r="BI550"/>
  <c r="BH550"/>
  <c r="BG550"/>
  <c r="BF550"/>
  <c r="T550"/>
  <c r="R550"/>
  <c r="P550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4"/>
  <c r="BH524"/>
  <c r="BG524"/>
  <c r="BF524"/>
  <c r="T524"/>
  <c r="R524"/>
  <c r="P524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82"/>
  <c r="BH482"/>
  <c r="BG482"/>
  <c r="BF482"/>
  <c r="T482"/>
  <c r="R482"/>
  <c r="P482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2"/>
  <c r="BH462"/>
  <c r="BG462"/>
  <c r="BF462"/>
  <c r="T462"/>
  <c r="R462"/>
  <c r="P462"/>
  <c r="BI461"/>
  <c r="BH461"/>
  <c r="BG461"/>
  <c r="BF461"/>
  <c r="T461"/>
  <c r="R461"/>
  <c r="P461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03"/>
  <c r="BH403"/>
  <c r="BG403"/>
  <c r="BF403"/>
  <c r="T403"/>
  <c r="R403"/>
  <c r="P403"/>
  <c r="BI390"/>
  <c r="BH390"/>
  <c r="BG390"/>
  <c r="BF390"/>
  <c r="T390"/>
  <c r="R390"/>
  <c r="P390"/>
  <c r="BI374"/>
  <c r="BH374"/>
  <c r="BG374"/>
  <c r="BF374"/>
  <c r="T374"/>
  <c r="R374"/>
  <c r="P374"/>
  <c r="BI373"/>
  <c r="BH373"/>
  <c r="BG373"/>
  <c r="BF373"/>
  <c r="T373"/>
  <c r="R373"/>
  <c r="P373"/>
  <c r="BI359"/>
  <c r="BH359"/>
  <c r="BG359"/>
  <c r="BF359"/>
  <c r="T359"/>
  <c r="R359"/>
  <c r="P359"/>
  <c r="BI356"/>
  <c r="BH356"/>
  <c r="BG356"/>
  <c r="BF356"/>
  <c r="T356"/>
  <c r="T355"/>
  <c r="R356"/>
  <c r="R355"/>
  <c r="P356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6"/>
  <c r="BH296"/>
  <c r="BG296"/>
  <c r="BF296"/>
  <c r="T296"/>
  <c r="R296"/>
  <c r="P296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2"/>
  <c r="BH222"/>
  <c r="BG222"/>
  <c r="BF222"/>
  <c r="T222"/>
  <c r="R222"/>
  <c r="P222"/>
  <c r="BI215"/>
  <c r="BH215"/>
  <c r="BG215"/>
  <c r="BF215"/>
  <c r="T215"/>
  <c r="R215"/>
  <c r="P215"/>
  <c r="BI211"/>
  <c r="BH211"/>
  <c r="BG211"/>
  <c r="BF211"/>
  <c r="T211"/>
  <c r="R211"/>
  <c r="P211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F98"/>
  <c r="E96"/>
  <c r="F52"/>
  <c r="E50"/>
  <c r="J24"/>
  <c r="E24"/>
  <c r="J101"/>
  <c r="J23"/>
  <c r="J21"/>
  <c r="E21"/>
  <c r="J100"/>
  <c r="J20"/>
  <c r="J18"/>
  <c r="E18"/>
  <c r="F55"/>
  <c r="J17"/>
  <c r="J15"/>
  <c r="E15"/>
  <c r="F54"/>
  <c r="J14"/>
  <c r="J12"/>
  <c r="J52"/>
  <c r="E7"/>
  <c r="E94"/>
  <c i="1" r="L50"/>
  <c r="AM50"/>
  <c r="AM49"/>
  <c r="L49"/>
  <c r="AM47"/>
  <c r="L47"/>
  <c r="L45"/>
  <c r="L44"/>
  <c i="9" r="J138"/>
  <c r="BK137"/>
  <c r="BK136"/>
  <c r="BK135"/>
  <c r="J132"/>
  <c r="J131"/>
  <c r="J129"/>
  <c r="BK128"/>
  <c r="J127"/>
  <c r="J125"/>
  <c r="BK123"/>
  <c r="J122"/>
  <c r="BK118"/>
  <c r="J115"/>
  <c r="BK110"/>
  <c r="BK106"/>
  <c r="J101"/>
  <c r="J98"/>
  <c r="J96"/>
  <c r="J92"/>
  <c i="8" r="J223"/>
  <c r="J219"/>
  <c r="BK218"/>
  <c r="J217"/>
  <c r="BK210"/>
  <c r="BK208"/>
  <c r="BK206"/>
  <c r="BK205"/>
  <c r="BK203"/>
  <c r="BK201"/>
  <c r="J194"/>
  <c r="J193"/>
  <c r="BK190"/>
  <c r="BK188"/>
  <c r="J185"/>
  <c r="J184"/>
  <c r="BK183"/>
  <c r="J181"/>
  <c r="BK175"/>
  <c r="BK174"/>
  <c r="J165"/>
  <c r="BK159"/>
  <c r="BK158"/>
  <c r="J157"/>
  <c r="BK156"/>
  <c r="J154"/>
  <c r="BK148"/>
  <c r="BK144"/>
  <c r="J143"/>
  <c r="J142"/>
  <c i="7" r="BK98"/>
  <c r="J96"/>
  <c r="J92"/>
  <c i="6" r="J175"/>
  <c r="J174"/>
  <c r="J157"/>
  <c r="BK155"/>
  <c r="J153"/>
  <c r="BK151"/>
  <c r="BK147"/>
  <c r="J145"/>
  <c r="J141"/>
  <c r="J140"/>
  <c r="J139"/>
  <c r="BK136"/>
  <c r="J135"/>
  <c r="BK134"/>
  <c r="BK131"/>
  <c r="BK130"/>
  <c r="J128"/>
  <c r="J123"/>
  <c r="J122"/>
  <c r="BK121"/>
  <c r="BK117"/>
  <c r="J116"/>
  <c r="BK115"/>
  <c r="J114"/>
  <c r="J111"/>
  <c r="BK109"/>
  <c r="BK108"/>
  <c r="J106"/>
  <c r="BK104"/>
  <c r="J103"/>
  <c r="BK102"/>
  <c r="BK100"/>
  <c r="J98"/>
  <c r="J97"/>
  <c i="5" r="J130"/>
  <c r="J129"/>
  <c r="J128"/>
  <c r="J127"/>
  <c r="BK126"/>
  <c r="BK124"/>
  <c r="BK122"/>
  <c r="BK120"/>
  <c r="BK119"/>
  <c r="J117"/>
  <c r="J116"/>
  <c r="BK115"/>
  <c r="J114"/>
  <c r="BK113"/>
  <c r="BK110"/>
  <c r="J108"/>
  <c r="BK107"/>
  <c r="BK105"/>
  <c r="J104"/>
  <c r="BK103"/>
  <c r="BK101"/>
  <c r="BK97"/>
  <c r="BK96"/>
  <c r="J95"/>
  <c r="J94"/>
  <c r="BK93"/>
  <c r="J90"/>
  <c r="BK89"/>
  <c r="BK88"/>
  <c r="J87"/>
  <c r="J86"/>
  <c i="4" r="BK191"/>
  <c r="BK190"/>
  <c r="J189"/>
  <c r="BK186"/>
  <c r="BK185"/>
  <c r="BK182"/>
  <c r="J180"/>
  <c r="BK178"/>
  <c r="J176"/>
  <c r="J174"/>
  <c r="BK172"/>
  <c r="J171"/>
  <c r="J170"/>
  <c r="J167"/>
  <c r="BK163"/>
  <c r="J158"/>
  <c r="BK156"/>
  <c r="BK155"/>
  <c r="BK154"/>
  <c r="J153"/>
  <c r="J152"/>
  <c r="BK151"/>
  <c r="BK150"/>
  <c r="BK147"/>
  <c r="BK145"/>
  <c r="J144"/>
  <c r="BK143"/>
  <c r="BK142"/>
  <c r="BK141"/>
  <c r="BK139"/>
  <c r="J136"/>
  <c r="BK135"/>
  <c r="J133"/>
  <c r="J132"/>
  <c r="J131"/>
  <c r="J127"/>
  <c r="J126"/>
  <c r="J125"/>
  <c r="J123"/>
  <c r="J121"/>
  <c r="J120"/>
  <c r="BK118"/>
  <c r="J117"/>
  <c r="J115"/>
  <c r="J111"/>
  <c r="BK109"/>
  <c r="BK106"/>
  <c r="J105"/>
  <c r="BK103"/>
  <c r="J102"/>
  <c r="BK101"/>
  <c i="3" r="J123"/>
  <c r="BK122"/>
  <c r="J121"/>
  <c r="J120"/>
  <c r="J118"/>
  <c r="J116"/>
  <c r="J114"/>
  <c r="J113"/>
  <c r="J111"/>
  <c r="BK109"/>
  <c r="BK107"/>
  <c r="J105"/>
  <c r="J102"/>
  <c r="BK101"/>
  <c r="BK97"/>
  <c r="J95"/>
  <c r="J94"/>
  <c r="J92"/>
  <c i="2" r="BK828"/>
  <c r="BK810"/>
  <c r="BK804"/>
  <c r="J798"/>
  <c r="J794"/>
  <c r="BK789"/>
  <c r="J773"/>
  <c r="BK772"/>
  <c r="BK770"/>
  <c r="J720"/>
  <c r="J689"/>
  <c r="J678"/>
  <c r="BK677"/>
  <c r="BK647"/>
  <c r="J645"/>
  <c r="J642"/>
  <c r="J627"/>
  <c r="J615"/>
  <c r="J603"/>
  <c r="BK593"/>
  <c r="BK591"/>
  <c r="J589"/>
  <c r="BK577"/>
  <c r="BK573"/>
  <c r="J569"/>
  <c r="J534"/>
  <c r="BK522"/>
  <c r="J519"/>
  <c r="BK518"/>
  <c r="J516"/>
  <c r="BK515"/>
  <c r="J514"/>
  <c r="J513"/>
  <c r="J512"/>
  <c r="J511"/>
  <c r="J509"/>
  <c r="J508"/>
  <c r="J482"/>
  <c r="J462"/>
  <c r="BK461"/>
  <c r="BK433"/>
  <c r="BK431"/>
  <c r="BK420"/>
  <c r="BK419"/>
  <c r="J418"/>
  <c r="BK403"/>
  <c r="J390"/>
  <c r="J373"/>
  <c r="BK356"/>
  <c r="J353"/>
  <c r="BK351"/>
  <c r="J350"/>
  <c r="J346"/>
  <c r="BK341"/>
  <c r="BK337"/>
  <c r="BK333"/>
  <c r="BK330"/>
  <c r="J327"/>
  <c r="BK322"/>
  <c r="J317"/>
  <c r="J296"/>
  <c r="BK277"/>
  <c r="BK263"/>
  <c r="BK260"/>
  <c r="BK241"/>
  <c r="BK173"/>
  <c r="BK168"/>
  <c r="BK165"/>
  <c r="J162"/>
  <c r="J154"/>
  <c r="J152"/>
  <c r="J142"/>
  <c r="BK139"/>
  <c r="BK133"/>
  <c r="BK129"/>
  <c r="J126"/>
  <c r="J118"/>
  <c r="J112"/>
  <c r="J110"/>
  <c i="9" r="BK138"/>
  <c r="J137"/>
  <c r="J136"/>
  <c r="J135"/>
  <c r="BK132"/>
  <c r="BK131"/>
  <c r="BK130"/>
  <c r="BK127"/>
  <c r="BK125"/>
  <c r="BK122"/>
  <c r="J120"/>
  <c r="J111"/>
  <c r="J110"/>
  <c r="BK109"/>
  <c r="J99"/>
  <c r="BK96"/>
  <c r="J91"/>
  <c r="J90"/>
  <c i="8" r="BK226"/>
  <c r="J226"/>
  <c r="J225"/>
  <c r="J224"/>
  <c r="J222"/>
  <c r="BK221"/>
  <c r="BK217"/>
  <c r="BK215"/>
  <c r="J212"/>
  <c r="BK211"/>
  <c r="BK204"/>
  <c r="J202"/>
  <c r="BK200"/>
  <c r="J197"/>
  <c r="J196"/>
  <c r="BK192"/>
  <c r="J191"/>
  <c r="J190"/>
  <c r="J189"/>
  <c r="BK186"/>
  <c r="BK185"/>
  <c r="J183"/>
  <c r="BK181"/>
  <c r="BK180"/>
  <c r="J179"/>
  <c r="J177"/>
  <c r="J176"/>
  <c r="J175"/>
  <c r="J173"/>
  <c r="J172"/>
  <c r="J170"/>
  <c r="BK169"/>
  <c r="J168"/>
  <c r="J167"/>
  <c r="BK160"/>
  <c r="J158"/>
  <c r="J155"/>
  <c r="BK154"/>
  <c r="J153"/>
  <c r="BK150"/>
  <c r="BK149"/>
  <c r="J148"/>
  <c r="BK145"/>
  <c r="J144"/>
  <c r="BK143"/>
  <c r="J141"/>
  <c r="BK140"/>
  <c r="J139"/>
  <c r="J138"/>
  <c r="J137"/>
  <c r="J136"/>
  <c r="BK135"/>
  <c r="BK134"/>
  <c r="J133"/>
  <c r="BK132"/>
  <c r="J130"/>
  <c r="BK129"/>
  <c r="J128"/>
  <c r="BK127"/>
  <c r="BK126"/>
  <c r="J125"/>
  <c r="BK124"/>
  <c r="J123"/>
  <c r="BK122"/>
  <c r="J122"/>
  <c r="J120"/>
  <c r="J119"/>
  <c r="BK118"/>
  <c r="J117"/>
  <c r="J116"/>
  <c r="BK114"/>
  <c r="BK113"/>
  <c r="J112"/>
  <c r="BK111"/>
  <c r="J110"/>
  <c r="BK109"/>
  <c r="BK108"/>
  <c r="J107"/>
  <c r="J106"/>
  <c r="BK104"/>
  <c r="J103"/>
  <c r="BK102"/>
  <c r="J101"/>
  <c r="J100"/>
  <c r="J99"/>
  <c r="J98"/>
  <c r="J97"/>
  <c r="J96"/>
  <c r="J95"/>
  <c i="7" r="J116"/>
  <c r="J115"/>
  <c r="BK114"/>
  <c r="J113"/>
  <c r="BK110"/>
  <c r="J109"/>
  <c r="J107"/>
  <c r="BK102"/>
  <c r="J100"/>
  <c r="BK92"/>
  <c r="BK88"/>
  <c r="BK86"/>
  <c r="J85"/>
  <c i="6" r="BK177"/>
  <c r="J176"/>
  <c r="BK175"/>
  <c r="J173"/>
  <c r="BK171"/>
  <c r="BK170"/>
  <c r="J170"/>
  <c r="BK168"/>
  <c r="J168"/>
  <c r="BK167"/>
  <c r="J167"/>
  <c r="BK166"/>
  <c r="J166"/>
  <c r="BK165"/>
  <c r="J165"/>
  <c r="BK164"/>
  <c r="J164"/>
  <c r="BK159"/>
  <c r="J159"/>
  <c r="J155"/>
  <c r="BK149"/>
  <c r="J147"/>
  <c r="BK143"/>
  <c r="J142"/>
  <c r="BK141"/>
  <c r="BK139"/>
  <c r="BK138"/>
  <c r="BK137"/>
  <c r="J136"/>
  <c r="BK135"/>
  <c r="J134"/>
  <c r="J130"/>
  <c r="J129"/>
  <c r="J126"/>
  <c r="BK124"/>
  <c r="BK122"/>
  <c r="J121"/>
  <c r="J120"/>
  <c r="J118"/>
  <c r="J117"/>
  <c r="BK113"/>
  <c r="J107"/>
  <c r="BK106"/>
  <c r="J105"/>
  <c r="J104"/>
  <c r="J100"/>
  <c r="BK98"/>
  <c i="5" r="BK131"/>
  <c r="BK129"/>
  <c r="BK127"/>
  <c r="J123"/>
  <c r="BK121"/>
  <c r="J119"/>
  <c r="BK117"/>
  <c r="J115"/>
  <c r="J112"/>
  <c r="J106"/>
  <c r="BK104"/>
  <c r="J102"/>
  <c r="BK99"/>
  <c r="J98"/>
  <c r="J96"/>
  <c r="BK94"/>
  <c r="BK92"/>
  <c r="J91"/>
  <c r="BK90"/>
  <c r="J89"/>
  <c r="J88"/>
  <c r="BK86"/>
  <c i="4" r="J188"/>
  <c r="J187"/>
  <c r="J185"/>
  <c r="J184"/>
  <c r="J181"/>
  <c r="BK180"/>
  <c r="BK179"/>
  <c r="J178"/>
  <c r="J177"/>
  <c r="BK176"/>
  <c r="J175"/>
  <c r="BK174"/>
  <c r="J172"/>
  <c r="BK171"/>
  <c r="J168"/>
  <c r="BK167"/>
  <c r="J165"/>
  <c r="BK164"/>
  <c r="J161"/>
  <c r="BK159"/>
  <c r="J157"/>
  <c r="J156"/>
  <c r="J155"/>
  <c r="J154"/>
  <c r="BK153"/>
  <c r="BK152"/>
  <c r="J151"/>
  <c r="J150"/>
  <c r="BK149"/>
  <c r="J149"/>
  <c r="BK148"/>
  <c r="J148"/>
  <c r="J147"/>
  <c r="J145"/>
  <c r="BK144"/>
  <c r="J143"/>
  <c r="J142"/>
  <c r="J141"/>
  <c r="J139"/>
  <c r="BK138"/>
  <c r="J138"/>
  <c r="BK137"/>
  <c r="J137"/>
  <c r="BK136"/>
  <c r="BK132"/>
  <c r="BK131"/>
  <c r="BK129"/>
  <c r="J128"/>
  <c r="BK127"/>
  <c r="BK125"/>
  <c r="BK124"/>
  <c r="BK120"/>
  <c r="BK119"/>
  <c r="BK116"/>
  <c r="BK113"/>
  <c r="BK112"/>
  <c r="J109"/>
  <c r="J108"/>
  <c r="J103"/>
  <c r="J101"/>
  <c r="BK99"/>
  <c r="BK98"/>
  <c i="3" r="J122"/>
  <c r="BK120"/>
  <c r="BK119"/>
  <c r="BK115"/>
  <c r="BK114"/>
  <c r="BK111"/>
  <c r="J109"/>
  <c r="BK108"/>
  <c r="J103"/>
  <c r="BK102"/>
  <c r="J100"/>
  <c r="BK98"/>
  <c r="J97"/>
  <c r="J96"/>
  <c r="J93"/>
  <c i="2" r="J839"/>
  <c r="BK838"/>
  <c r="J810"/>
  <c r="J789"/>
  <c r="BK787"/>
  <c r="J770"/>
  <c r="BK768"/>
  <c r="J692"/>
  <c r="BK689"/>
  <c r="J681"/>
  <c r="BK678"/>
  <c r="J649"/>
  <c r="J647"/>
  <c r="BK645"/>
  <c r="J635"/>
  <c r="BK631"/>
  <c r="J623"/>
  <c r="BK615"/>
  <c r="BK611"/>
  <c r="J607"/>
  <c r="BK595"/>
  <c r="BK589"/>
  <c r="BK587"/>
  <c r="J573"/>
  <c r="J565"/>
  <c r="BK557"/>
  <c r="BK550"/>
  <c r="J541"/>
  <c r="BK538"/>
  <c r="BK534"/>
  <c r="BK530"/>
  <c r="J524"/>
  <c r="BK521"/>
  <c r="BK520"/>
  <c r="J518"/>
  <c r="BK516"/>
  <c r="J510"/>
  <c r="BK509"/>
  <c r="J507"/>
  <c r="BK506"/>
  <c r="BK504"/>
  <c r="J502"/>
  <c r="BK472"/>
  <c r="BK470"/>
  <c r="BK462"/>
  <c r="J433"/>
  <c r="BK424"/>
  <c r="BK359"/>
  <c r="BK354"/>
  <c r="BK353"/>
  <c r="J351"/>
  <c r="BK349"/>
  <c r="BK346"/>
  <c r="BK345"/>
  <c r="J344"/>
  <c r="BK317"/>
  <c r="J310"/>
  <c r="BK305"/>
  <c r="J302"/>
  <c r="BK296"/>
  <c r="BK279"/>
  <c r="BK278"/>
  <c r="J263"/>
  <c r="BK245"/>
  <c r="J241"/>
  <c r="BK236"/>
  <c r="BK222"/>
  <c r="J215"/>
  <c r="J211"/>
  <c r="BK199"/>
  <c r="J191"/>
  <c r="BK186"/>
  <c r="J183"/>
  <c r="J180"/>
  <c r="J165"/>
  <c r="BK152"/>
  <c r="BK151"/>
  <c r="BK145"/>
  <c r="BK142"/>
  <c r="J133"/>
  <c r="BK115"/>
  <c r="BK110"/>
  <c r="BK107"/>
  <c i="9" r="J130"/>
  <c r="BK129"/>
  <c r="J128"/>
  <c r="J123"/>
  <c r="BK120"/>
  <c r="J118"/>
  <c r="BK117"/>
  <c r="BK115"/>
  <c r="BK113"/>
  <c r="J109"/>
  <c r="J106"/>
  <c r="BK104"/>
  <c r="BK103"/>
  <c r="BK94"/>
  <c r="BK92"/>
  <c i="8" r="BK225"/>
  <c r="J221"/>
  <c r="J220"/>
  <c r="BK219"/>
  <c r="J216"/>
  <c r="BK213"/>
  <c r="J210"/>
  <c r="J208"/>
  <c r="J207"/>
  <c r="J206"/>
  <c r="J205"/>
  <c r="J204"/>
  <c r="J203"/>
  <c r="BK202"/>
  <c r="J201"/>
  <c r="BK199"/>
  <c r="J198"/>
  <c r="BK194"/>
  <c r="BK193"/>
  <c r="BK191"/>
  <c r="BK189"/>
  <c r="J188"/>
  <c r="J187"/>
  <c r="J186"/>
  <c r="J180"/>
  <c r="BK179"/>
  <c r="J178"/>
  <c r="J171"/>
  <c r="BK170"/>
  <c r="J169"/>
  <c r="BK168"/>
  <c r="BK167"/>
  <c r="J164"/>
  <c r="J163"/>
  <c r="BK162"/>
  <c r="J161"/>
  <c r="J160"/>
  <c r="J156"/>
  <c r="BK155"/>
  <c r="BK153"/>
  <c r="BK152"/>
  <c r="J151"/>
  <c i="2" r="BK839"/>
  <c r="J828"/>
  <c r="BK798"/>
  <c r="BK794"/>
  <c r="J791"/>
  <c r="J787"/>
  <c r="BK773"/>
  <c r="BK752"/>
  <c r="J727"/>
  <c r="BK720"/>
  <c r="BK692"/>
  <c r="J641"/>
  <c r="BK637"/>
  <c r="BK635"/>
  <c r="J631"/>
  <c r="BK627"/>
  <c r="BK623"/>
  <c r="J611"/>
  <c r="BK607"/>
  <c r="BK603"/>
  <c r="J593"/>
  <c r="J591"/>
  <c r="J587"/>
  <c r="J577"/>
  <c r="BK565"/>
  <c r="J557"/>
  <c r="J550"/>
  <c r="J545"/>
  <c r="J538"/>
  <c r="J530"/>
  <c r="BK524"/>
  <c r="J521"/>
  <c r="J520"/>
  <c r="BK519"/>
  <c r="J515"/>
  <c r="BK513"/>
  <c r="BK512"/>
  <c r="BK508"/>
  <c r="BK507"/>
  <c r="J504"/>
  <c r="J474"/>
  <c r="J470"/>
  <c r="J428"/>
  <c r="BK426"/>
  <c r="J419"/>
  <c r="BK416"/>
  <c r="BK415"/>
  <c r="J403"/>
  <c r="BK390"/>
  <c r="J374"/>
  <c r="BK373"/>
  <c r="J356"/>
  <c r="J354"/>
  <c r="BK352"/>
  <c r="BK344"/>
  <c r="BK342"/>
  <c r="BK327"/>
  <c r="J305"/>
  <c r="BK302"/>
  <c r="BK282"/>
  <c r="BK281"/>
  <c r="J277"/>
  <c r="BK270"/>
  <c r="BK257"/>
  <c r="BK254"/>
  <c r="J251"/>
  <c r="BK248"/>
  <c r="J245"/>
  <c r="BK230"/>
  <c r="BK215"/>
  <c r="BK211"/>
  <c r="BK191"/>
  <c r="BK189"/>
  <c r="BK187"/>
  <c r="J186"/>
  <c r="J168"/>
  <c r="BK158"/>
  <c r="J151"/>
  <c r="J139"/>
  <c r="J123"/>
  <c r="J107"/>
  <c i="1" r="AS54"/>
  <c i="9" r="J117"/>
  <c r="J113"/>
  <c r="BK111"/>
  <c r="J104"/>
  <c r="J103"/>
  <c r="BK101"/>
  <c r="BK99"/>
  <c r="BK98"/>
  <c r="J94"/>
  <c r="BK91"/>
  <c r="BK90"/>
  <c i="8" r="BK224"/>
  <c r="BK223"/>
  <c r="BK222"/>
  <c r="BK220"/>
  <c r="J218"/>
  <c r="BK216"/>
  <c r="J215"/>
  <c r="J213"/>
  <c r="BK212"/>
  <c r="J211"/>
  <c r="BK207"/>
  <c r="J200"/>
  <c r="J199"/>
  <c r="BK198"/>
  <c r="BK197"/>
  <c r="BK196"/>
  <c r="J192"/>
  <c r="BK187"/>
  <c r="BK184"/>
  <c r="BK178"/>
  <c r="BK177"/>
  <c r="BK176"/>
  <c r="J174"/>
  <c r="BK173"/>
  <c r="BK172"/>
  <c r="BK171"/>
  <c r="BK165"/>
  <c r="BK164"/>
  <c r="BK163"/>
  <c r="J162"/>
  <c r="BK161"/>
  <c r="J159"/>
  <c r="BK157"/>
  <c r="J152"/>
  <c r="BK151"/>
  <c r="J150"/>
  <c r="J149"/>
  <c r="J145"/>
  <c r="BK142"/>
  <c r="BK141"/>
  <c r="J140"/>
  <c r="BK139"/>
  <c r="BK138"/>
  <c r="BK137"/>
  <c r="BK136"/>
  <c r="J135"/>
  <c r="J134"/>
  <c r="BK133"/>
  <c r="J132"/>
  <c r="BK130"/>
  <c r="J129"/>
  <c r="BK128"/>
  <c r="J127"/>
  <c r="J126"/>
  <c r="BK125"/>
  <c r="J124"/>
  <c r="BK123"/>
  <c r="BK120"/>
  <c r="BK119"/>
  <c r="J118"/>
  <c r="BK117"/>
  <c r="BK116"/>
  <c r="J114"/>
  <c r="J113"/>
  <c r="BK112"/>
  <c r="J111"/>
  <c r="BK110"/>
  <c r="J109"/>
  <c r="J108"/>
  <c r="BK107"/>
  <c r="BK106"/>
  <c r="J104"/>
  <c r="BK103"/>
  <c r="J102"/>
  <c r="BK101"/>
  <c r="BK100"/>
  <c r="BK99"/>
  <c r="BK98"/>
  <c r="BK97"/>
  <c r="BK96"/>
  <c r="BK95"/>
  <c i="7" r="BK116"/>
  <c r="BK115"/>
  <c r="J114"/>
  <c r="BK113"/>
  <c r="J110"/>
  <c r="BK109"/>
  <c r="BK107"/>
  <c r="BK104"/>
  <c r="J104"/>
  <c r="J102"/>
  <c r="BK100"/>
  <c r="J98"/>
  <c r="BK96"/>
  <c r="J88"/>
  <c r="J86"/>
  <c r="BK85"/>
  <c i="6" r="J177"/>
  <c r="BK176"/>
  <c r="BK174"/>
  <c r="BK173"/>
  <c r="J171"/>
  <c r="BK161"/>
  <c r="J161"/>
  <c r="BK157"/>
  <c r="BK153"/>
  <c r="J151"/>
  <c r="J149"/>
  <c r="BK145"/>
  <c r="J143"/>
  <c r="BK142"/>
  <c r="BK140"/>
  <c r="J138"/>
  <c r="J137"/>
  <c r="J131"/>
  <c r="BK129"/>
  <c r="BK128"/>
  <c r="BK126"/>
  <c r="J124"/>
  <c r="BK123"/>
  <c r="BK120"/>
  <c r="BK118"/>
  <c r="BK116"/>
  <c r="J115"/>
  <c r="BK114"/>
  <c r="J113"/>
  <c r="BK111"/>
  <c r="J109"/>
  <c r="J108"/>
  <c r="BK107"/>
  <c r="BK105"/>
  <c r="BK103"/>
  <c r="J102"/>
  <c r="BK97"/>
  <c i="5" r="J131"/>
  <c r="BK130"/>
  <c r="BK128"/>
  <c r="J126"/>
  <c r="J124"/>
  <c r="BK123"/>
  <c r="J122"/>
  <c r="J121"/>
  <c r="J120"/>
  <c r="BK116"/>
  <c r="BK114"/>
  <c r="J113"/>
  <c r="BK112"/>
  <c r="J110"/>
  <c r="BK108"/>
  <c r="J107"/>
  <c r="BK106"/>
  <c r="J105"/>
  <c r="J103"/>
  <c r="BK102"/>
  <c r="J101"/>
  <c r="J99"/>
  <c r="BK98"/>
  <c r="J97"/>
  <c r="BK95"/>
  <c r="J93"/>
  <c r="J92"/>
  <c r="BK91"/>
  <c r="BK87"/>
  <c i="4" r="J191"/>
  <c r="J190"/>
  <c r="BK189"/>
  <c r="BK188"/>
  <c r="BK187"/>
  <c r="J186"/>
  <c r="BK184"/>
  <c r="J182"/>
  <c r="BK181"/>
  <c r="J179"/>
  <c r="BK177"/>
  <c r="BK175"/>
  <c r="BK170"/>
  <c r="BK168"/>
  <c r="BK165"/>
  <c r="J164"/>
  <c r="J163"/>
  <c r="BK161"/>
  <c r="J159"/>
  <c r="BK158"/>
  <c r="BK157"/>
  <c r="J135"/>
  <c r="BK133"/>
  <c r="J129"/>
  <c r="BK128"/>
  <c r="BK126"/>
  <c r="J124"/>
  <c r="BK123"/>
  <c r="BK121"/>
  <c r="J119"/>
  <c r="J118"/>
  <c r="BK117"/>
  <c r="J116"/>
  <c r="BK115"/>
  <c r="J113"/>
  <c r="J112"/>
  <c r="BK111"/>
  <c r="BK108"/>
  <c r="J106"/>
  <c r="BK105"/>
  <c r="BK102"/>
  <c r="J99"/>
  <c r="J98"/>
  <c i="3" r="BK123"/>
  <c r="BK121"/>
  <c r="J119"/>
  <c r="BK118"/>
  <c r="BK116"/>
  <c r="J115"/>
  <c r="BK113"/>
  <c r="J108"/>
  <c r="J107"/>
  <c r="BK105"/>
  <c r="BK103"/>
  <c r="J101"/>
  <c r="BK100"/>
  <c r="J98"/>
  <c r="BK96"/>
  <c r="BK95"/>
  <c r="BK94"/>
  <c r="BK93"/>
  <c r="BK92"/>
  <c i="2" r="BK844"/>
  <c r="J844"/>
  <c r="BK843"/>
  <c r="J843"/>
  <c r="BK842"/>
  <c r="J842"/>
  <c r="BK841"/>
  <c r="J841"/>
  <c r="BK840"/>
  <c r="J840"/>
  <c r="J838"/>
  <c r="J804"/>
  <c r="BK791"/>
  <c r="J772"/>
  <c r="J768"/>
  <c r="J752"/>
  <c r="BK727"/>
  <c r="BK681"/>
  <c r="J677"/>
  <c r="BK649"/>
  <c r="BK642"/>
  <c r="BK641"/>
  <c r="J637"/>
  <c r="J595"/>
  <c r="BK569"/>
  <c r="BK545"/>
  <c r="BK541"/>
  <c r="J522"/>
  <c r="BK514"/>
  <c r="BK511"/>
  <c r="BK510"/>
  <c r="J506"/>
  <c r="BK502"/>
  <c r="BK482"/>
  <c r="BK474"/>
  <c r="J472"/>
  <c r="J461"/>
  <c r="J431"/>
  <c r="BK428"/>
  <c r="J426"/>
  <c r="J424"/>
  <c r="J420"/>
  <c r="BK418"/>
  <c r="J416"/>
  <c r="J415"/>
  <c r="BK374"/>
  <c r="J359"/>
  <c r="J352"/>
  <c r="BK350"/>
  <c r="J349"/>
  <c r="J345"/>
  <c r="J342"/>
  <c r="J341"/>
  <c r="J337"/>
  <c r="J333"/>
  <c r="J330"/>
  <c r="J322"/>
  <c r="BK310"/>
  <c r="J282"/>
  <c r="J281"/>
  <c r="J279"/>
  <c r="J278"/>
  <c r="J270"/>
  <c r="J260"/>
  <c r="J257"/>
  <c r="J254"/>
  <c r="BK251"/>
  <c r="J248"/>
  <c r="J236"/>
  <c r="J230"/>
  <c r="J222"/>
  <c r="J199"/>
  <c r="J189"/>
  <c r="J187"/>
  <c r="BK183"/>
  <c r="BK180"/>
  <c r="J173"/>
  <c r="BK162"/>
  <c r="J158"/>
  <c r="BK154"/>
  <c r="J145"/>
  <c r="J129"/>
  <c r="BK126"/>
  <c r="BK123"/>
  <c r="BK118"/>
  <c r="J115"/>
  <c r="BK112"/>
  <c l="1" r="BK111"/>
  <c r="J111"/>
  <c r="J62"/>
  <c r="T122"/>
  <c r="R153"/>
  <c r="T190"/>
  <c r="P240"/>
  <c r="T280"/>
  <c r="T343"/>
  <c r="R358"/>
  <c r="R417"/>
  <c r="R427"/>
  <c r="P473"/>
  <c r="P523"/>
  <c r="P517"/>
  <c r="P556"/>
  <c r="R648"/>
  <c r="R771"/>
  <c r="P790"/>
  <c r="T790"/>
  <c r="T797"/>
  <c r="BK837"/>
  <c r="J837"/>
  <c r="J84"/>
  <c r="T837"/>
  <c r="T836"/>
  <c i="3" r="BK91"/>
  <c r="J91"/>
  <c r="J62"/>
  <c r="R91"/>
  <c r="R99"/>
  <c r="BK106"/>
  <c r="J106"/>
  <c r="J65"/>
  <c r="R106"/>
  <c r="BK117"/>
  <c r="J117"/>
  <c r="J68"/>
  <c r="T117"/>
  <c i="4" r="BK97"/>
  <c r="BK100"/>
  <c r="J100"/>
  <c r="J61"/>
  <c r="T100"/>
  <c r="P104"/>
  <c r="BK107"/>
  <c r="J107"/>
  <c r="J63"/>
  <c r="R107"/>
  <c r="P110"/>
  <c r="T110"/>
  <c r="T114"/>
  <c r="T122"/>
  <c r="BK134"/>
  <c r="J134"/>
  <c r="J68"/>
  <c r="R134"/>
  <c r="P140"/>
  <c r="T146"/>
  <c r="P162"/>
  <c r="BK166"/>
  <c r="J166"/>
  <c r="J73"/>
  <c r="R166"/>
  <c r="P169"/>
  <c r="T169"/>
  <c r="T173"/>
  <c r="R183"/>
  <c i="5" r="BK85"/>
  <c r="J85"/>
  <c r="J61"/>
  <c r="T85"/>
  <c r="BK125"/>
  <c r="J125"/>
  <c r="J63"/>
  <c r="R125"/>
  <c i="6" r="BK96"/>
  <c r="J96"/>
  <c r="J62"/>
  <c r="R96"/>
  <c r="R101"/>
  <c r="P112"/>
  <c r="BK119"/>
  <c r="J119"/>
  <c r="J65"/>
  <c r="P119"/>
  <c r="BK127"/>
  <c r="J127"/>
  <c r="J67"/>
  <c r="T127"/>
  <c r="BK144"/>
  <c r="J144"/>
  <c r="J70"/>
  <c r="T144"/>
  <c r="P163"/>
  <c r="BK169"/>
  <c r="J169"/>
  <c r="J72"/>
  <c r="BK172"/>
  <c r="J172"/>
  <c r="J73"/>
  <c r="R172"/>
  <c i="7" r="P84"/>
  <c r="T84"/>
  <c r="T83"/>
  <c r="T82"/>
  <c r="P112"/>
  <c r="T112"/>
  <c i="8" r="R94"/>
  <c r="BK115"/>
  <c r="J115"/>
  <c r="J63"/>
  <c r="BK121"/>
  <c r="J121"/>
  <c r="J64"/>
  <c r="R121"/>
  <c r="R131"/>
  <c r="R147"/>
  <c r="T166"/>
  <c r="BK195"/>
  <c r="J195"/>
  <c r="J70"/>
  <c r="BK209"/>
  <c r="J209"/>
  <c r="J71"/>
  <c r="R214"/>
  <c i="2" r="P106"/>
  <c r="R111"/>
  <c r="BK122"/>
  <c r="J122"/>
  <c r="J63"/>
  <c r="BK153"/>
  <c r="J153"/>
  <c r="J64"/>
  <c r="R190"/>
  <c r="R240"/>
  <c r="R280"/>
  <c r="R343"/>
  <c r="P358"/>
  <c r="BK427"/>
  <c r="J427"/>
  <c r="J73"/>
  <c r="BK473"/>
  <c r="J473"/>
  <c r="J74"/>
  <c r="BK523"/>
  <c r="J523"/>
  <c r="J77"/>
  <c r="T556"/>
  <c r="BK648"/>
  <c r="J648"/>
  <c r="J79"/>
  <c r="P771"/>
  <c r="BK797"/>
  <c r="J797"/>
  <c r="J82"/>
  <c i="8" r="BK94"/>
  <c r="BK105"/>
  <c r="J105"/>
  <c r="J62"/>
  <c r="T105"/>
  <c r="P115"/>
  <c r="T121"/>
  <c r="P131"/>
  <c r="T147"/>
  <c r="P166"/>
  <c r="T182"/>
  <c r="T195"/>
  <c r="R209"/>
  <c r="T214"/>
  <c i="2" r="BK106"/>
  <c r="J106"/>
  <c r="J61"/>
  <c r="R106"/>
  <c r="P111"/>
  <c r="R122"/>
  <c r="P153"/>
  <c r="BK190"/>
  <c r="J190"/>
  <c r="J65"/>
  <c r="BK240"/>
  <c r="J240"/>
  <c r="J66"/>
  <c r="P280"/>
  <c r="P343"/>
  <c r="BK358"/>
  <c r="J358"/>
  <c r="J71"/>
  <c r="BK417"/>
  <c r="J417"/>
  <c r="J72"/>
  <c r="T417"/>
  <c r="T427"/>
  <c r="R473"/>
  <c r="R523"/>
  <c r="R517"/>
  <c r="R556"/>
  <c r="T648"/>
  <c r="T771"/>
  <c r="R790"/>
  <c r="R797"/>
  <c r="P837"/>
  <c r="P836"/>
  <c i="3" r="P91"/>
  <c r="BK99"/>
  <c r="J99"/>
  <c r="J63"/>
  <c r="T99"/>
  <c r="T106"/>
  <c r="BK112"/>
  <c r="J112"/>
  <c r="J67"/>
  <c r="R112"/>
  <c r="R117"/>
  <c i="4" r="R97"/>
  <c r="P100"/>
  <c r="BK104"/>
  <c r="J104"/>
  <c r="J62"/>
  <c r="R104"/>
  <c r="P107"/>
  <c r="BK110"/>
  <c r="J110"/>
  <c r="J64"/>
  <c r="BK114"/>
  <c r="J114"/>
  <c r="J65"/>
  <c r="R114"/>
  <c r="P122"/>
  <c r="BK130"/>
  <c r="J130"/>
  <c r="J67"/>
  <c r="R130"/>
  <c r="P134"/>
  <c r="BK140"/>
  <c r="J140"/>
  <c r="J69"/>
  <c r="BK146"/>
  <c r="J146"/>
  <c r="J70"/>
  <c r="P146"/>
  <c r="BK162"/>
  <c r="J162"/>
  <c r="J72"/>
  <c r="R162"/>
  <c r="P166"/>
  <c r="BK169"/>
  <c r="J169"/>
  <c r="J74"/>
  <c r="R169"/>
  <c r="P173"/>
  <c r="BK183"/>
  <c r="J183"/>
  <c r="J76"/>
  <c r="T183"/>
  <c i="5" r="P85"/>
  <c r="BK118"/>
  <c r="J118"/>
  <c r="J62"/>
  <c r="R118"/>
  <c r="T125"/>
  <c i="6" r="T96"/>
  <c r="BK101"/>
  <c r="J101"/>
  <c r="J63"/>
  <c r="T101"/>
  <c r="R112"/>
  <c r="T119"/>
  <c r="P127"/>
  <c r="BK133"/>
  <c r="T133"/>
  <c r="R144"/>
  <c r="T163"/>
  <c r="R169"/>
  <c r="P172"/>
  <c i="7" r="BK84"/>
  <c r="J84"/>
  <c r="J61"/>
  <c r="R84"/>
  <c r="BK112"/>
  <c r="J112"/>
  <c r="J62"/>
  <c r="R112"/>
  <c i="8" r="P94"/>
  <c r="P105"/>
  <c r="R115"/>
  <c r="BK131"/>
  <c r="J131"/>
  <c r="J65"/>
  <c r="BK147"/>
  <c r="BK166"/>
  <c r="J166"/>
  <c r="J68"/>
  <c r="R166"/>
  <c r="P182"/>
  <c r="P195"/>
  <c r="P209"/>
  <c r="BK214"/>
  <c r="J214"/>
  <c r="J72"/>
  <c i="9" r="R89"/>
  <c r="R88"/>
  <c i="2" r="T106"/>
  <c r="T111"/>
  <c r="P122"/>
  <c r="T153"/>
  <c r="P190"/>
  <c r="T240"/>
  <c r="BK280"/>
  <c r="J280"/>
  <c r="J67"/>
  <c r="BK343"/>
  <c r="J343"/>
  <c r="J68"/>
  <c r="T358"/>
  <c r="P417"/>
  <c r="P427"/>
  <c r="T473"/>
  <c r="BK503"/>
  <c r="J503"/>
  <c r="J75"/>
  <c r="P503"/>
  <c r="R503"/>
  <c r="T503"/>
  <c r="T523"/>
  <c r="T517"/>
  <c r="BK556"/>
  <c r="J556"/>
  <c r="J78"/>
  <c r="P648"/>
  <c r="BK771"/>
  <c r="J771"/>
  <c r="J80"/>
  <c r="BK790"/>
  <c r="J790"/>
  <c r="J81"/>
  <c r="P797"/>
  <c r="R837"/>
  <c r="R836"/>
  <c i="3" r="T91"/>
  <c r="P99"/>
  <c r="P106"/>
  <c r="P112"/>
  <c r="T112"/>
  <c r="P117"/>
  <c i="4" r="P97"/>
  <c r="T97"/>
  <c r="R100"/>
  <c r="T104"/>
  <c r="T107"/>
  <c r="R110"/>
  <c r="P114"/>
  <c r="BK122"/>
  <c r="J122"/>
  <c r="J66"/>
  <c r="R122"/>
  <c r="P130"/>
  <c r="T130"/>
  <c r="T134"/>
  <c r="R140"/>
  <c r="T140"/>
  <c r="R146"/>
  <c r="T162"/>
  <c r="T166"/>
  <c r="BK173"/>
  <c r="J173"/>
  <c r="J75"/>
  <c r="R173"/>
  <c r="P183"/>
  <c i="5" r="R85"/>
  <c r="R84"/>
  <c r="R83"/>
  <c r="P118"/>
  <c r="T118"/>
  <c r="P125"/>
  <c i="6" r="P96"/>
  <c r="P101"/>
  <c r="BK112"/>
  <c r="J112"/>
  <c r="J64"/>
  <c r="T112"/>
  <c r="R119"/>
  <c r="R127"/>
  <c r="P133"/>
  <c r="R133"/>
  <c r="P144"/>
  <c r="BK163"/>
  <c r="J163"/>
  <c r="J71"/>
  <c r="R163"/>
  <c r="P169"/>
  <c r="T169"/>
  <c r="T172"/>
  <c i="8" r="T94"/>
  <c r="R105"/>
  <c r="T115"/>
  <c r="P121"/>
  <c r="T131"/>
  <c r="P147"/>
  <c r="P146"/>
  <c r="BK182"/>
  <c r="J182"/>
  <c r="J69"/>
  <c r="R182"/>
  <c r="R195"/>
  <c r="T209"/>
  <c r="P214"/>
  <c i="9" r="BK89"/>
  <c r="J89"/>
  <c r="J62"/>
  <c r="P89"/>
  <c r="P88"/>
  <c r="T89"/>
  <c r="T88"/>
  <c r="BK108"/>
  <c r="J108"/>
  <c r="J64"/>
  <c r="P108"/>
  <c r="R108"/>
  <c r="T108"/>
  <c r="BK126"/>
  <c r="J126"/>
  <c r="J65"/>
  <c r="P126"/>
  <c r="R126"/>
  <c r="T126"/>
  <c r="BK134"/>
  <c r="J134"/>
  <c r="J66"/>
  <c r="P134"/>
  <c r="R134"/>
  <c r="T134"/>
  <c i="2" r="E48"/>
  <c r="J98"/>
  <c r="F101"/>
  <c r="BE110"/>
  <c r="BE139"/>
  <c r="BE151"/>
  <c r="BE165"/>
  <c r="BE211"/>
  <c r="BE245"/>
  <c r="BE281"/>
  <c r="BE282"/>
  <c r="BE296"/>
  <c r="BE322"/>
  <c r="BE327"/>
  <c r="BE352"/>
  <c r="BE353"/>
  <c r="BE354"/>
  <c r="BE356"/>
  <c r="BE359"/>
  <c r="BE390"/>
  <c r="BE462"/>
  <c r="BE504"/>
  <c r="BE507"/>
  <c r="BE508"/>
  <c r="BE515"/>
  <c r="BE518"/>
  <c r="BE519"/>
  <c r="BE520"/>
  <c r="BE530"/>
  <c r="BE534"/>
  <c r="BE550"/>
  <c r="BE573"/>
  <c r="BE587"/>
  <c r="BE589"/>
  <c r="BE603"/>
  <c r="BE607"/>
  <c r="BE611"/>
  <c r="BE623"/>
  <c r="BE627"/>
  <c r="BE645"/>
  <c r="BE678"/>
  <c r="BE692"/>
  <c r="BE773"/>
  <c r="BE787"/>
  <c r="BE794"/>
  <c r="BE798"/>
  <c r="BE810"/>
  <c r="BE828"/>
  <c r="BE838"/>
  <c r="BE839"/>
  <c r="BE841"/>
  <c r="BE842"/>
  <c r="BE843"/>
  <c r="BE844"/>
  <c i="3" r="E48"/>
  <c r="J52"/>
  <c r="F55"/>
  <c r="BE94"/>
  <c r="BE98"/>
  <c r="BE101"/>
  <c r="BE102"/>
  <c r="BE103"/>
  <c r="BE107"/>
  <c r="BE114"/>
  <c r="BE120"/>
  <c r="BE121"/>
  <c r="BK104"/>
  <c r="J104"/>
  <c r="J64"/>
  <c r="BK110"/>
  <c r="J110"/>
  <c r="J66"/>
  <c i="4" r="E48"/>
  <c r="J54"/>
  <c r="J90"/>
  <c r="F93"/>
  <c r="BE101"/>
  <c r="BE103"/>
  <c r="BE106"/>
  <c r="BE111"/>
  <c r="BE112"/>
  <c r="BE113"/>
  <c r="BE116"/>
  <c r="BE119"/>
  <c r="BE120"/>
  <c r="BE125"/>
  <c r="BE127"/>
  <c r="BE132"/>
  <c r="BE157"/>
  <c r="BE164"/>
  <c r="BE167"/>
  <c r="BE172"/>
  <c r="BE174"/>
  <c r="BE176"/>
  <c r="BE178"/>
  <c r="BE180"/>
  <c r="BE185"/>
  <c r="BE187"/>
  <c r="BE191"/>
  <c i="5" r="J52"/>
  <c r="F55"/>
  <c r="BE86"/>
  <c r="BE90"/>
  <c r="BE94"/>
  <c r="BE97"/>
  <c r="BE99"/>
  <c r="BE104"/>
  <c r="BE105"/>
  <c r="BE107"/>
  <c r="BE110"/>
  <c r="BE115"/>
  <c r="BE120"/>
  <c r="BE127"/>
  <c r="BE129"/>
  <c r="BE131"/>
  <c i="6" r="J52"/>
  <c r="J54"/>
  <c r="F90"/>
  <c r="BE100"/>
  <c r="BE102"/>
  <c r="BE104"/>
  <c r="BE106"/>
  <c r="BE109"/>
  <c r="BE113"/>
  <c r="BE115"/>
  <c r="BE117"/>
  <c r="BE118"/>
  <c r="BE122"/>
  <c r="BE129"/>
  <c r="BE131"/>
  <c r="BE134"/>
  <c r="BE137"/>
  <c r="BE141"/>
  <c r="BE147"/>
  <c r="BE151"/>
  <c r="BE155"/>
  <c r="BE161"/>
  <c r="BE173"/>
  <c r="BE177"/>
  <c i="7" r="E48"/>
  <c r="BE92"/>
  <c r="BE102"/>
  <c r="BE104"/>
  <c r="BE107"/>
  <c r="BE110"/>
  <c r="BE113"/>
  <c r="BE115"/>
  <c r="BE116"/>
  <c i="8" r="E48"/>
  <c r="F55"/>
  <c r="BE95"/>
  <c r="BE99"/>
  <c r="BE100"/>
  <c r="BE102"/>
  <c r="BE103"/>
  <c r="BE107"/>
  <c r="BE109"/>
  <c r="BE111"/>
  <c r="BE112"/>
  <c r="BE114"/>
  <c r="BE116"/>
  <c r="BE118"/>
  <c r="BE122"/>
  <c r="BE124"/>
  <c r="BE125"/>
  <c r="BE126"/>
  <c r="BE128"/>
  <c r="BE129"/>
  <c r="BE130"/>
  <c r="BE132"/>
  <c r="BE137"/>
  <c r="BE138"/>
  <c r="BE140"/>
  <c r="BE141"/>
  <c r="BE144"/>
  <c r="BE148"/>
  <c r="BE149"/>
  <c r="BE154"/>
  <c r="BE156"/>
  <c r="BE160"/>
  <c r="BE163"/>
  <c r="BE168"/>
  <c r="BE170"/>
  <c r="BE180"/>
  <c r="BE183"/>
  <c r="BE185"/>
  <c r="BE188"/>
  <c r="BE189"/>
  <c r="BE190"/>
  <c r="BE192"/>
  <c r="BE194"/>
  <c r="BE202"/>
  <c r="BE203"/>
  <c r="BE205"/>
  <c r="BE206"/>
  <c r="BE210"/>
  <c r="BE217"/>
  <c r="BE220"/>
  <c i="9" r="J52"/>
  <c r="J82"/>
  <c r="BE94"/>
  <c r="BE109"/>
  <c r="BE115"/>
  <c r="BE120"/>
  <c i="2" r="J54"/>
  <c r="J55"/>
  <c r="F100"/>
  <c r="BE107"/>
  <c r="BE112"/>
  <c r="BE126"/>
  <c r="BE129"/>
  <c r="BE142"/>
  <c r="BE152"/>
  <c r="BE154"/>
  <c r="BE162"/>
  <c r="BE173"/>
  <c r="BE180"/>
  <c r="BE236"/>
  <c r="BE260"/>
  <c r="BE277"/>
  <c r="BE279"/>
  <c r="BE310"/>
  <c r="BE317"/>
  <c r="BE333"/>
  <c r="BE345"/>
  <c r="BE346"/>
  <c r="BE420"/>
  <c r="BE431"/>
  <c r="BE433"/>
  <c r="BE461"/>
  <c r="BE470"/>
  <c r="BE474"/>
  <c r="BE482"/>
  <c r="BE506"/>
  <c r="BE509"/>
  <c r="BE510"/>
  <c r="BE516"/>
  <c r="BE541"/>
  <c r="BE569"/>
  <c r="BE577"/>
  <c r="BE591"/>
  <c r="BE595"/>
  <c r="BE642"/>
  <c r="BE647"/>
  <c r="BE649"/>
  <c r="BE677"/>
  <c r="BE768"/>
  <c r="BE770"/>
  <c r="BE789"/>
  <c r="BE840"/>
  <c i="8" r="BE150"/>
  <c r="BE157"/>
  <c r="BE159"/>
  <c r="BE165"/>
  <c r="BE169"/>
  <c r="BE173"/>
  <c r="BE176"/>
  <c r="BE177"/>
  <c r="BE184"/>
  <c r="BE186"/>
  <c r="BE196"/>
  <c r="BE200"/>
  <c r="BE211"/>
  <c r="BE215"/>
  <c r="BE222"/>
  <c r="BE224"/>
  <c i="9" r="E48"/>
  <c r="F55"/>
  <c r="BE98"/>
  <c r="BE127"/>
  <c i="2" r="BE118"/>
  <c r="BE133"/>
  <c r="BE158"/>
  <c r="BE168"/>
  <c r="BE251"/>
  <c r="BE254"/>
  <c r="BE257"/>
  <c r="BE263"/>
  <c r="BE270"/>
  <c r="BE330"/>
  <c r="BE337"/>
  <c r="BE341"/>
  <c r="BE350"/>
  <c r="BE351"/>
  <c r="BE373"/>
  <c r="BE374"/>
  <c r="BE403"/>
  <c r="BE415"/>
  <c r="BE418"/>
  <c r="BE419"/>
  <c r="BE426"/>
  <c r="BE428"/>
  <c r="BE512"/>
  <c r="BE513"/>
  <c r="BE514"/>
  <c r="BE521"/>
  <c r="BE522"/>
  <c r="BE565"/>
  <c r="BE637"/>
  <c r="BE641"/>
  <c r="BE720"/>
  <c r="BE772"/>
  <c r="BE791"/>
  <c r="BE804"/>
  <c r="BK355"/>
  <c r="J355"/>
  <c r="J69"/>
  <c i="3" r="J84"/>
  <c r="BE92"/>
  <c r="BE95"/>
  <c r="BE97"/>
  <c r="BE105"/>
  <c r="BE109"/>
  <c r="BE113"/>
  <c r="BE115"/>
  <c r="BE116"/>
  <c r="BE122"/>
  <c i="4" r="BE98"/>
  <c r="BE109"/>
  <c r="BE115"/>
  <c r="BE118"/>
  <c r="BE123"/>
  <c r="BE126"/>
  <c r="BE129"/>
  <c r="BE137"/>
  <c r="BE138"/>
  <c r="BE139"/>
  <c r="BE143"/>
  <c r="BE144"/>
  <c r="BE145"/>
  <c r="BE147"/>
  <c r="BE151"/>
  <c r="BE152"/>
  <c r="BE156"/>
  <c r="BE158"/>
  <c r="BE161"/>
  <c r="BE163"/>
  <c r="BE168"/>
  <c r="BE170"/>
  <c r="BE175"/>
  <c r="BE179"/>
  <c r="BE182"/>
  <c r="BE186"/>
  <c i="5" r="E48"/>
  <c r="J54"/>
  <c r="BE87"/>
  <c r="BE89"/>
  <c r="BE91"/>
  <c r="BE93"/>
  <c r="BE96"/>
  <c r="BE98"/>
  <c r="BE101"/>
  <c r="BE103"/>
  <c r="BE113"/>
  <c r="BE116"/>
  <c r="BE124"/>
  <c r="BE126"/>
  <c r="BE128"/>
  <c r="BE130"/>
  <c i="6" r="E83"/>
  <c r="BE97"/>
  <c r="BE98"/>
  <c r="BE111"/>
  <c r="BE116"/>
  <c r="BE120"/>
  <c r="BE121"/>
  <c r="BE123"/>
  <c r="BE124"/>
  <c r="BE128"/>
  <c r="BE136"/>
  <c r="BE140"/>
  <c r="BE142"/>
  <c r="BE153"/>
  <c r="BE157"/>
  <c r="BE159"/>
  <c r="BE164"/>
  <c r="BE165"/>
  <c r="BE166"/>
  <c r="BE167"/>
  <c r="BE168"/>
  <c r="BE174"/>
  <c i="7" r="J54"/>
  <c r="F55"/>
  <c r="BE86"/>
  <c r="BE98"/>
  <c r="BE109"/>
  <c r="BE114"/>
  <c i="8" r="J52"/>
  <c r="J54"/>
  <c r="BE96"/>
  <c r="BE97"/>
  <c r="BE98"/>
  <c r="BE101"/>
  <c r="BE104"/>
  <c r="BE106"/>
  <c r="BE108"/>
  <c r="BE110"/>
  <c r="BE113"/>
  <c r="BE117"/>
  <c r="BE119"/>
  <c r="BE120"/>
  <c r="BE123"/>
  <c r="BE127"/>
  <c r="BE133"/>
  <c r="BE134"/>
  <c r="BE135"/>
  <c r="BE136"/>
  <c r="BE139"/>
  <c r="BE142"/>
  <c r="BE151"/>
  <c r="BE158"/>
  <c r="BE161"/>
  <c r="BE171"/>
  <c r="BE174"/>
  <c r="BE178"/>
  <c r="BE193"/>
  <c r="BE198"/>
  <c r="BE201"/>
  <c r="BE204"/>
  <c r="BE207"/>
  <c r="BE208"/>
  <c r="BE212"/>
  <c r="BE216"/>
  <c r="BE218"/>
  <c r="BE223"/>
  <c r="BE225"/>
  <c r="BE226"/>
  <c i="9" r="BE91"/>
  <c r="BE92"/>
  <c r="BE103"/>
  <c r="BE104"/>
  <c r="BE106"/>
  <c r="BE111"/>
  <c r="BE117"/>
  <c r="BE118"/>
  <c r="BE123"/>
  <c r="BE129"/>
  <c r="BE131"/>
  <c r="BE132"/>
  <c r="BE137"/>
  <c i="2" r="BE115"/>
  <c r="BE123"/>
  <c r="BE145"/>
  <c r="BE183"/>
  <c r="BE186"/>
  <c r="BE187"/>
  <c r="BE189"/>
  <c r="BE191"/>
  <c r="BE199"/>
  <c r="BE215"/>
  <c r="BE222"/>
  <c r="BE230"/>
  <c r="BE241"/>
  <c r="BE248"/>
  <c r="BE278"/>
  <c r="BE302"/>
  <c r="BE305"/>
  <c r="BE342"/>
  <c r="BE344"/>
  <c r="BE349"/>
  <c r="BE416"/>
  <c r="BE424"/>
  <c r="BE472"/>
  <c r="BE502"/>
  <c r="BE511"/>
  <c r="BE524"/>
  <c r="BE538"/>
  <c r="BE545"/>
  <c r="BE557"/>
  <c r="BE593"/>
  <c r="BE615"/>
  <c r="BE631"/>
  <c r="BE635"/>
  <c r="BE681"/>
  <c r="BE689"/>
  <c r="BE727"/>
  <c r="BE752"/>
  <c r="BK517"/>
  <c r="J517"/>
  <c r="J76"/>
  <c i="3" r="BE93"/>
  <c r="BE96"/>
  <c r="BE100"/>
  <c r="BE108"/>
  <c r="BE111"/>
  <c r="BE118"/>
  <c r="BE119"/>
  <c r="BE123"/>
  <c i="4" r="BE99"/>
  <c r="BE102"/>
  <c r="BE105"/>
  <c r="BE108"/>
  <c r="BE117"/>
  <c r="BE121"/>
  <c r="BE124"/>
  <c r="BE128"/>
  <c r="BE131"/>
  <c r="BE133"/>
  <c r="BE135"/>
  <c r="BE136"/>
  <c r="BE141"/>
  <c r="BE142"/>
  <c r="BE148"/>
  <c r="BE149"/>
  <c r="BE150"/>
  <c r="BE153"/>
  <c r="BE154"/>
  <c r="BE155"/>
  <c r="BE159"/>
  <c r="BE165"/>
  <c r="BE171"/>
  <c r="BE177"/>
  <c r="BE181"/>
  <c r="BE184"/>
  <c r="BE188"/>
  <c r="BE189"/>
  <c r="BE190"/>
  <c r="BK160"/>
  <c r="J160"/>
  <c r="J71"/>
  <c i="5" r="BE88"/>
  <c r="BE92"/>
  <c r="BE95"/>
  <c r="BE102"/>
  <c r="BE106"/>
  <c r="BE108"/>
  <c r="BE112"/>
  <c r="BE114"/>
  <c r="BE117"/>
  <c r="BE119"/>
  <c r="BE121"/>
  <c r="BE122"/>
  <c r="BE123"/>
  <c i="6" r="BE103"/>
  <c r="BE105"/>
  <c r="BE107"/>
  <c r="BE108"/>
  <c r="BE114"/>
  <c r="BE126"/>
  <c r="BE130"/>
  <c r="BE135"/>
  <c r="BE138"/>
  <c r="BE139"/>
  <c r="BE143"/>
  <c r="BE145"/>
  <c r="BE149"/>
  <c r="BE170"/>
  <c r="BE171"/>
  <c r="BE175"/>
  <c r="BE176"/>
  <c r="BK125"/>
  <c r="J125"/>
  <c r="J66"/>
  <c i="7" r="J52"/>
  <c r="BE85"/>
  <c r="BE88"/>
  <c r="BE96"/>
  <c r="BE100"/>
  <c i="8" r="BE143"/>
  <c r="BE145"/>
  <c r="BE152"/>
  <c r="BE153"/>
  <c r="BE155"/>
  <c r="BE162"/>
  <c r="BE164"/>
  <c r="BE167"/>
  <c r="BE172"/>
  <c r="BE175"/>
  <c r="BE179"/>
  <c r="BE181"/>
  <c r="BE187"/>
  <c r="BE191"/>
  <c r="BE197"/>
  <c r="BE199"/>
  <c r="BE213"/>
  <c r="BE219"/>
  <c r="BE221"/>
  <c i="9" r="BE90"/>
  <c r="BE96"/>
  <c r="BE99"/>
  <c r="BE101"/>
  <c r="BE110"/>
  <c r="BE113"/>
  <c r="BE122"/>
  <c r="BE125"/>
  <c r="BE128"/>
  <c r="BE130"/>
  <c r="BE135"/>
  <c r="BE136"/>
  <c r="BE138"/>
  <c i="3" r="F35"/>
  <c i="1" r="BB56"/>
  <c i="4" r="J34"/>
  <c i="1" r="AW57"/>
  <c i="6" r="F35"/>
  <c i="1" r="BB59"/>
  <c i="8" r="J34"/>
  <c i="1" r="AW61"/>
  <c i="2" r="F34"/>
  <c i="1" r="BA55"/>
  <c i="8" r="F34"/>
  <c i="1" r="BA61"/>
  <c i="3" r="J34"/>
  <c i="1" r="AW56"/>
  <c i="6" r="F36"/>
  <c i="1" r="BC59"/>
  <c i="4" r="F36"/>
  <c i="1" r="BC57"/>
  <c i="6" r="F37"/>
  <c i="1" r="BD59"/>
  <c i="9" r="F34"/>
  <c i="1" r="BA62"/>
  <c i="2" r="F36"/>
  <c i="1" r="BC55"/>
  <c i="7" r="J34"/>
  <c i="1" r="AW60"/>
  <c i="2" r="J34"/>
  <c i="1" r="AW55"/>
  <c i="9" r="F36"/>
  <c i="1" r="BC62"/>
  <c i="4" r="F35"/>
  <c i="1" r="BB57"/>
  <c i="5" r="F37"/>
  <c i="1" r="BD58"/>
  <c i="7" r="F37"/>
  <c i="1" r="BD60"/>
  <c i="3" r="F36"/>
  <c i="1" r="BC56"/>
  <c i="5" r="F34"/>
  <c i="1" r="BA58"/>
  <c i="6" r="J34"/>
  <c i="1" r="AW59"/>
  <c i="8" r="F36"/>
  <c i="1" r="BC61"/>
  <c i="9" r="F35"/>
  <c i="1" r="BB62"/>
  <c i="4" r="F37"/>
  <c i="1" r="BD57"/>
  <c i="5" r="F35"/>
  <c i="1" r="BB58"/>
  <c i="6" r="F34"/>
  <c i="1" r="BA59"/>
  <c i="7" r="F36"/>
  <c i="1" r="BC60"/>
  <c i="8" r="F37"/>
  <c i="1" r="BD61"/>
  <c i="3" r="F37"/>
  <c i="1" r="BD56"/>
  <c i="7" r="F35"/>
  <c i="1" r="BB60"/>
  <c i="2" r="F35"/>
  <c i="1" r="BB55"/>
  <c i="5" r="J34"/>
  <c i="1" r="AW58"/>
  <c i="7" r="F34"/>
  <c i="1" r="BA60"/>
  <c i="8" r="F35"/>
  <c i="1" r="BB61"/>
  <c i="2" r="F37"/>
  <c i="1" r="BD55"/>
  <c i="3" r="F34"/>
  <c i="1" r="BA56"/>
  <c i="4" r="F34"/>
  <c i="1" r="BA57"/>
  <c i="5" r="F36"/>
  <c i="1" r="BC58"/>
  <c i="9" r="J34"/>
  <c i="1" r="AW62"/>
  <c i="9" r="F37"/>
  <c i="1" r="BD62"/>
  <c i="9" l="1" r="P107"/>
  <c i="6" r="R132"/>
  <c i="7" r="R83"/>
  <c r="R82"/>
  <c i="9" r="R107"/>
  <c i="4" r="P96"/>
  <c i="1" r="AU57"/>
  <c i="3" r="T90"/>
  <c r="T89"/>
  <c r="T88"/>
  <c i="6" r="T132"/>
  <c i="5" r="P84"/>
  <c r="P83"/>
  <c i="1" r="AU58"/>
  <c i="4" r="R96"/>
  <c i="2" r="P105"/>
  <c i="9" r="T107"/>
  <c r="T87"/>
  <c r="T86"/>
  <c r="P87"/>
  <c r="P86"/>
  <c i="1" r="AU62"/>
  <c i="6" r="P132"/>
  <c r="P95"/>
  <c r="P94"/>
  <c r="P93"/>
  <c i="1" r="AU59"/>
  <c i="4" r="T96"/>
  <c i="2" r="T357"/>
  <c r="T105"/>
  <c r="T104"/>
  <c i="6" r="BK132"/>
  <c r="J132"/>
  <c r="J68"/>
  <c r="T95"/>
  <c r="T94"/>
  <c r="T93"/>
  <c i="3" r="P90"/>
  <c r="P89"/>
  <c r="P88"/>
  <c i="1" r="AU56"/>
  <c i="8" r="T146"/>
  <c r="R146"/>
  <c r="R93"/>
  <c r="R92"/>
  <c i="6" r="R95"/>
  <c r="R94"/>
  <c r="R93"/>
  <c i="5" r="T84"/>
  <c r="T83"/>
  <c i="4" r="BK96"/>
  <c r="J96"/>
  <c r="J59"/>
  <c i="3" r="R90"/>
  <c r="R89"/>
  <c r="R88"/>
  <c i="8" r="T93"/>
  <c r="T92"/>
  <c i="9" r="R87"/>
  <c r="R86"/>
  <c i="8" r="BK146"/>
  <c r="J146"/>
  <c r="J66"/>
  <c r="P93"/>
  <c r="P92"/>
  <c i="1" r="AU61"/>
  <c i="2" r="R105"/>
  <c i="8" r="BK93"/>
  <c r="J93"/>
  <c r="J60"/>
  <c i="2" r="P357"/>
  <c i="7" r="P83"/>
  <c r="P82"/>
  <c i="1" r="AU60"/>
  <c i="2" r="R357"/>
  <c r="BK357"/>
  <c r="J357"/>
  <c r="J70"/>
  <c r="BK836"/>
  <c r="J836"/>
  <c r="J83"/>
  <c i="4" r="J97"/>
  <c r="J60"/>
  <c i="6" r="J133"/>
  <c r="J69"/>
  <c i="7" r="BK83"/>
  <c r="BK82"/>
  <c r="J82"/>
  <c r="J59"/>
  <c i="8" r="J94"/>
  <c r="J61"/>
  <c r="J147"/>
  <c r="J67"/>
  <c i="3" r="BK90"/>
  <c r="J90"/>
  <c r="J61"/>
  <c i="5" r="BK84"/>
  <c r="J84"/>
  <c r="J60"/>
  <c i="6" r="BK95"/>
  <c r="J95"/>
  <c r="J61"/>
  <c i="2" r="BK105"/>
  <c r="BK104"/>
  <c r="J104"/>
  <c r="J59"/>
  <c i="9" r="BK88"/>
  <c r="J88"/>
  <c r="J61"/>
  <c r="BK107"/>
  <c r="J107"/>
  <c r="J63"/>
  <c i="3" r="J33"/>
  <c i="1" r="AV56"/>
  <c r="AT56"/>
  <c r="BD54"/>
  <c r="W33"/>
  <c i="3" r="F33"/>
  <c i="1" r="AZ56"/>
  <c i="4" r="F33"/>
  <c i="1" r="AZ57"/>
  <c i="4" r="J33"/>
  <c i="1" r="AV57"/>
  <c r="AT57"/>
  <c i="6" r="J33"/>
  <c i="1" r="AV59"/>
  <c r="AT59"/>
  <c i="5" r="F33"/>
  <c i="1" r="AZ58"/>
  <c i="6" r="F33"/>
  <c i="1" r="AZ59"/>
  <c i="8" r="F33"/>
  <c i="1" r="AZ61"/>
  <c i="9" r="F33"/>
  <c i="1" r="AZ62"/>
  <c i="5" r="J33"/>
  <c i="1" r="AV58"/>
  <c r="AT58"/>
  <c r="BA54"/>
  <c r="AW54"/>
  <c r="AK30"/>
  <c i="2" r="F33"/>
  <c i="1" r="AZ55"/>
  <c i="9" r="J33"/>
  <c i="1" r="AV62"/>
  <c r="AT62"/>
  <c r="BB54"/>
  <c r="W31"/>
  <c i="7" r="J33"/>
  <c i="1" r="AV60"/>
  <c r="AT60"/>
  <c i="8" r="J33"/>
  <c i="1" r="AV61"/>
  <c r="AT61"/>
  <c i="7" r="F33"/>
  <c i="1" r="AZ60"/>
  <c r="BC54"/>
  <c r="AY54"/>
  <c i="2" r="J33"/>
  <c i="1" r="AV55"/>
  <c r="AT55"/>
  <c i="2" l="1" r="R104"/>
  <c r="P104"/>
  <c i="1" r="AU55"/>
  <c i="2" r="J105"/>
  <c r="J60"/>
  <c i="3" r="BK89"/>
  <c r="J89"/>
  <c r="J60"/>
  <c i="7" r="J83"/>
  <c r="J60"/>
  <c i="8" r="BK92"/>
  <c r="J92"/>
  <c r="J59"/>
  <c i="5" r="BK83"/>
  <c r="J83"/>
  <c r="J59"/>
  <c i="6" r="BK94"/>
  <c r="J94"/>
  <c r="J60"/>
  <c i="9" r="BK87"/>
  <c r="J87"/>
  <c r="J60"/>
  <c i="1" r="AU54"/>
  <c i="2" r="J30"/>
  <c i="1" r="AG55"/>
  <c r="AN55"/>
  <c r="AX54"/>
  <c r="AZ54"/>
  <c r="AV54"/>
  <c r="AK29"/>
  <c i="4" r="J30"/>
  <c i="1" r="AG57"/>
  <c r="AN57"/>
  <c i="7" r="J30"/>
  <c i="1" r="AG60"/>
  <c r="AN60"/>
  <c r="W32"/>
  <c r="W30"/>
  <c i="3" l="1" r="BK88"/>
  <c r="J88"/>
  <c r="J59"/>
  <c i="4" r="J39"/>
  <c i="6" r="BK93"/>
  <c r="J93"/>
  <c r="J59"/>
  <c i="7" r="J39"/>
  <c i="2" r="J39"/>
  <c i="9" r="BK86"/>
  <c r="J86"/>
  <c r="J59"/>
  <c i="5" r="J30"/>
  <c i="1" r="AG58"/>
  <c r="AN58"/>
  <c r="W29"/>
  <c i="8" r="J30"/>
  <c i="1" r="AG61"/>
  <c r="AN61"/>
  <c r="AT54"/>
  <c i="5" l="1" r="J39"/>
  <c i="8" r="J39"/>
  <c i="3" r="J30"/>
  <c i="1" r="AG56"/>
  <c r="AN56"/>
  <c i="6" r="J30"/>
  <c i="1" r="AG59"/>
  <c r="AN59"/>
  <c i="9" r="J30"/>
  <c i="1" r="AG62"/>
  <c r="AN62"/>
  <c i="3" l="1" r="J39"/>
  <c i="6" r="J39"/>
  <c i="9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<sst xmlns="http://schemas.openxmlformats.org/spreadsheetml/2006/main">
  <si>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</si>
  <si>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</si>
  <si>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</si>
  <si>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</si>
  <si>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</si>
  <si>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{6606625d-e96d-45df-ab72-53dba00dff14}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</si>
  <si>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</si>
  <si>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</si>
  <si>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</si>
  <si>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</si>
  <si>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</si>
  <si>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</si>
  <si>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</si>
  <si>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</si>
  <si>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</si>
  <si>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3698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</si>
  <si>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</si>
  <si>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</si>
  <si>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Delfínek</t>
  </si>
  <si>
    <t>KSO:</t>
  </si>
  <si>
    <t>CC-CZ:</t>
  </si>
  <si>
    <t>Místo:</t>
  </si>
  <si>
    <t>Datum:</t>
  </si>
  <si>
    <t>3. 2. 2021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</si>
  <si>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</si>
  <si>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</si>
  <si>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</si>
  <si>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</si>
  <si>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</si>
  <si>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</si>
  <si>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</si>
  <si>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</si>
  <si>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</si>
  <si>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</si>
  <si>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DIGITRONIC CZ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</si>
  <si>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</si>
  <si>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</si>
  <si>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</si>
  <si>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</si>
  <si>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</si>
  <si>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</si>
  <si>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</si>
  <si>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</si>
  <si>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</si>
  <si>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</si>
  <si>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</si>
  <si>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</si>
  <si>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</si>
  <si>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</si>
  <si>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</si>
  <si>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</si>
  <si>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</si>
  <si>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</si>
  <si>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</si>
  <si>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</si>
  <si>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</si>
  <si>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</si>
  <si>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</si>
  <si>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</si>
  <si>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</si>
  <si>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</si>
  <si>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</si>
  <si>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</si>
  <si>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</si>
  <si>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</si>
  <si>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</si>
  <si>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</si>
  <si>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</si>
  <si>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</si>
  <si>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</si>
  <si>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</si>
  <si>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</si>
  <si>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</si>
  <si>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</si>
  <si>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</si>
  <si>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</si>
  <si>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</si>
  <si>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Stavební část</t>
  </si>
  <si>
    <t>STA</t>
  </si>
  <si>
    <t>1</t>
  </si>
  <si>
    <t>{ba243bb7-02fb-40c3-a154-bb6a2a11c2fb}</t>
  </si>
  <si>
    <t>2</t>
  </si>
  <si>
    <t>D.1.4.A</t>
  </si>
  <si>
    <t>Vytápění</t>
  </si>
  <si>
    <t>{a8df174f-e375-42dd-b503-154ac875cab0}</t>
  </si>
  <si>
    <t>D.1.4.B</t>
  </si>
  <si>
    <t>GASTRO</t>
  </si>
  <si>
    <t>{49c6debf-f800-4d8b-8aa9-e9b901e83ff3}</t>
  </si>
  <si>
    <t>D.1.4.C</t>
  </si>
  <si>
    <t>Vzduchotechnika+Chlazení</t>
  </si>
  <si>
    <t>{c385e6f3-3bc7-4a0f-b08a-1559fa5a2ca4}</t>
  </si>
  <si>
    <t>D.1.4.E</t>
  </si>
  <si>
    <t>Zdravotně technické instalace</t>
  </si>
  <si>
    <t>{7f8c3d43-3d1a-47ce-93bd-f887dcae10b8}</t>
  </si>
  <si>
    <t>D.1.4.F</t>
  </si>
  <si>
    <t>Lapač olejových látek</t>
  </si>
  <si>
    <t>{aa345747-93b0-4c83-9f03-4d0807ac7831}</t>
  </si>
  <si>
    <t>D.1.4.G</t>
  </si>
  <si>
    <t>Elektroinstalace</t>
  </si>
  <si>
    <t>{fe746495-32a7-445d-a111-a5c6400a105c}</t>
  </si>
  <si>
    <t>D.1.4.H</t>
  </si>
  <si>
    <t>Přípojka kanalizace</t>
  </si>
  <si>
    <t>{87dff217-85bb-4a44-a1a5-9fd42a677ba5}</t>
  </si>
  <si>
    <t>KRYCÍ LIST SOUPISU PRACÍ</t>
  </si>
  <si>
    <t>Objekt:</t>
  </si>
  <si>
    <t>D.1.1 -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</si>
  <si>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</si>
  <si>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</si>
  <si>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</si>
  <si>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</si>
  <si>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</si>
  <si>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</si>
  <si>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</si>
  <si>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</si>
  <si>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</si>
  <si>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</si>
  <si>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Odvětrání podloží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</si>
  <si>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</si>
  <si>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</si>
  <si>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</si>
  <si>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</si>
  <si>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</si>
  <si>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</si>
  <si>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</si>
  <si>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</si>
  <si>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</si>
  <si>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</si>
  <si>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  767.2 - Ok lemování prostupů ve stropě</t>
  </si>
  <si>
    <t xml:space="preserve">      767.3 - Ok podesta na střeše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</si>
  <si>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</si>
  <si>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</si>
  <si>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</si>
  <si>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</si>
  <si>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</si>
  <si>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</si>
  <si>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</si>
  <si>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</si>
  <si>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</si>
  <si>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</si>
  <si>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</si>
  <si>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</si>
  <si>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</si>
  <si>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</si>
  <si>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</si>
  <si>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</si>
  <si>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</si>
  <si>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</si>
  <si>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</si>
  <si>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</si>
  <si>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</si>
  <si>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</si>
  <si>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</si>
  <si>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</si>
  <si>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</si>
  <si>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</si>
  <si>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</si>
  <si>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CS ÚRS 2021 01</t>
  </si>
  <si>
    <t>4</t>
  </si>
  <si>
    <t>-344684807</t>
  </si>
  <si>
    <t>VV</t>
  </si>
  <si>
    <t>venkovní schody - oplocha cad * š. 800 mm - 4 ks</t>
  </si>
  <si>
    <t>2,20*0,8*4</t>
  </si>
  <si>
    <t>174151101</t>
  </si>
  <si>
    <t>Zásyp sypaninou z jakékoliv horniny strojně s uložením výkopku ve vrstvách se zhutněním jam, šachet, rýh nebo kolem objektů v těchto vykopávkách</t>
  </si>
  <si>
    <t>-936672590</t>
  </si>
  <si>
    <t>Zakládání</t>
  </si>
  <si>
    <t>3</t>
  </si>
  <si>
    <t>271532213</t>
  </si>
  <si>
    <t>Podsyp pod základové konstrukce se zhutněním a urovnáním povrchu z kameniva hrubého, frakce 8 - 16 mm</t>
  </si>
  <si>
    <t>-734341273</t>
  </si>
  <si>
    <t>schody plocha cad * šířka</t>
  </si>
  <si>
    <t>0,8*2,0*4</t>
  </si>
  <si>
    <t>279113144</t>
  </si>
  <si>
    <t>Základové zdi z tvárnic ztraceného bednění včetně výplně z betonu bez zvláštních nároků na vliv prostředí třídy C 20/25, tloušťky zdiva přes 250 do 300 mm</t>
  </si>
  <si>
    <t>m2</t>
  </si>
  <si>
    <t>727287629</t>
  </si>
  <si>
    <t>základy schodů</t>
  </si>
  <si>
    <t>(0,8*2,0+1,25*2,0)*4</t>
  </si>
  <si>
    <t>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</si>
  <si>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</si>
  <si>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</si>
  <si>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</si>
  <si>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-867371294</t>
  </si>
  <si>
    <t>výztuž 40 kg/m3</t>
  </si>
  <si>
    <t>(0,8*2,0+1,25*2,0)*0,3*40,0*4/1000</t>
  </si>
  <si>
    <t>Svislé a kompletní konstrukce</t>
  </si>
  <si>
    <t>6</t>
  </si>
  <si>
    <t>311113141</t>
  </si>
  <si>
    <t>Nadzákladové zdi z tvárnic ztraceného bednění hladkých, včetně výplně z betonu třídy C 20/25, tloušťky zdiva 150 mm</t>
  </si>
  <si>
    <t>1657792875</t>
  </si>
  <si>
    <t>šachty 3 ks</t>
  </si>
  <si>
    <t>(0,6*2+1,2*2)*0,750*3</t>
  </si>
  <si>
    <t>7</t>
  </si>
  <si>
    <t>311271126</t>
  </si>
  <si>
    <t>Zdivo z cihel betonových s plně promaltovanými styčnými sparami, rozměr 290x140x65 mm, na cementovou maltu M10</t>
  </si>
  <si>
    <t>-918902065</t>
  </si>
  <si>
    <t>vyzdívka šachty kolektoru</t>
  </si>
  <si>
    <t>4,0*0,14</t>
  </si>
  <si>
    <t>8</t>
  </si>
  <si>
    <t>311361821</t>
  </si>
  <si>
    <t>Výztuž nadzákladových zdí nosných svislých nebo odkloněných od svislice, rovných nebo oblých z betonářské oceli 10 505 (R) nebo BSt 500</t>
  </si>
  <si>
    <t>-1064959507</t>
  </si>
  <si>
    <t>výztu 40 kg/m3</t>
  </si>
  <si>
    <t>(0,6*2+1,2*2)*0,750*0,15*40,0*3/1000</t>
  </si>
  <si>
    <t>9</t>
  </si>
  <si>
    <t>317168052</t>
  </si>
  <si>
    <t>Překlady keramické vysoké osazené do maltového lože, šířky překladu 70 mm výšky 238 mm, délky 1250 mm</t>
  </si>
  <si>
    <t>kus</t>
  </si>
  <si>
    <t>220680092</t>
  </si>
  <si>
    <t>133m</t>
  </si>
  <si>
    <t>142m</t>
  </si>
  <si>
    <t>Součet</t>
  </si>
  <si>
    <t>10</t>
  </si>
  <si>
    <t>342244201</t>
  </si>
  <si>
    <t>Příčky jednoduché z cihel děrovaných broušených, na tenkovrstvou maltu, pevnost cihel do P15, tl. příčky 80 mm</t>
  </si>
  <si>
    <t>1235415123</t>
  </si>
  <si>
    <t>2,17*2,98-0,9*2,02-0,25*1,25</t>
  </si>
  <si>
    <t>11</t>
  </si>
  <si>
    <t>342244211</t>
  </si>
  <si>
    <t>Příčky jednoduché z cihel děrovaných broušených, na tenkovrstvou maltu, pevnost cihel do P15, tl. příčky 115 mm</t>
  </si>
  <si>
    <t>450394072</t>
  </si>
  <si>
    <t>120m</t>
  </si>
  <si>
    <t>2,060*2,98</t>
  </si>
  <si>
    <t>12</t>
  </si>
  <si>
    <t>342244221</t>
  </si>
  <si>
    <t>Příčky jednoduché z cihel děrovaných broušených, na tenkovrstvou maltu, pevnost cihel do P15, tl. příčky 140 mm</t>
  </si>
  <si>
    <t>-80199640</t>
  </si>
  <si>
    <t>121m</t>
  </si>
  <si>
    <t>(2,06+0,160+0,915)*2,98</t>
  </si>
  <si>
    <t>0,9*2,02</t>
  </si>
  <si>
    <t>162</t>
  </si>
  <si>
    <t>342442.V1.R</t>
  </si>
  <si>
    <t>Kompletní dodávka výměna technologie výtahu vč. demontáže a likvidace pův. tech., montáže, zprovoznění a veškerých revizí nutných ke schválení a užívání. Parametry nového zařízení viz podrobný popis v tech. zprávě.</t>
  </si>
  <si>
    <t>1551078469</t>
  </si>
  <si>
    <t>163</t>
  </si>
  <si>
    <t>342442.V2.R</t>
  </si>
  <si>
    <t>Kompletní stavební přípomoce pro demontáže a montáž výtahu. Rozsah viz popis tech. zpráva</t>
  </si>
  <si>
    <t>-1939333196</t>
  </si>
  <si>
    <t>Vodorovné konstrukce</t>
  </si>
  <si>
    <t>13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</si>
  <si>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</si>
  <si>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</si>
  <si>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-1876108997</t>
  </si>
  <si>
    <t>5,5*1,2*0,1</t>
  </si>
  <si>
    <t>3,6*1,2*0,1</t>
  </si>
  <si>
    <t>14</t>
  </si>
  <si>
    <t>41135424.R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</si>
  <si>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</si>
  <si>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-1337715380</t>
  </si>
  <si>
    <t>5,5*1,2</t>
  </si>
  <si>
    <t>3,6*1,2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</si>
  <si>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</si>
  <si>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</si>
  <si>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1494789276</t>
  </si>
  <si>
    <t>VIZ STATIKA</t>
  </si>
  <si>
    <t>22,0/1000</t>
  </si>
  <si>
    <t>16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</si>
  <si>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</si>
  <si>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</si>
  <si>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-726405386</t>
  </si>
  <si>
    <t>39,70/1000</t>
  </si>
  <si>
    <t>17</t>
  </si>
  <si>
    <t>430321414</t>
  </si>
  <si>
    <t>Schodišťové konstrukce a rampy z betonu železového (bez výztuže) stupně, schodnice, ramena, podesty s nosníky tř. C 25/30</t>
  </si>
  <si>
    <t>-1568857528</t>
  </si>
  <si>
    <t>schody plocha cad * šířka + schodnice</t>
  </si>
  <si>
    <t>0,45*2,0*2</t>
  </si>
  <si>
    <t>0,3*0,2*2*2</t>
  </si>
  <si>
    <t>18</t>
  </si>
  <si>
    <t>430361821</t>
  </si>
  <si>
    <t>Výztuž schodišťových konstrukcí a ramp stupňů, schodnic, ramen, podest s nosníky z betonářské oceli 10 505 (R) nebo BSt 500</t>
  </si>
  <si>
    <t>540510200</t>
  </si>
  <si>
    <t>výztuž 60 kg/m3</t>
  </si>
  <si>
    <t>Mezisoučet</t>
  </si>
  <si>
    <t>2,040*60,0/1000</t>
  </si>
  <si>
    <t>19</t>
  </si>
  <si>
    <t>430362021</t>
  </si>
  <si>
    <t>Výztuž schodišťových konstrukcí a ramp stupňů, schodnic, ramen, podest s nosníky ze svařovaných sítí z drátů typu KARI</t>
  </si>
  <si>
    <t>752807327</t>
  </si>
  <si>
    <t>schody délka * šířka * kari 6-100/100 = 4,44 kg/m2</t>
  </si>
  <si>
    <t>2,8*2,0*4,44*2/1000</t>
  </si>
  <si>
    <t>20</t>
  </si>
  <si>
    <t>433351131</t>
  </si>
  <si>
    <t>Bednění schodnic včetně podpěrné konstrukce výšky do 4 m půdorysně přímočarých zřízení</t>
  </si>
  <si>
    <t>1174951854</t>
  </si>
  <si>
    <t>plocha cad</t>
  </si>
  <si>
    <t>(0,45+0,25)*2*4</t>
  </si>
  <si>
    <t>433351132</t>
  </si>
  <si>
    <t>Bednění schodnic včetně podpěrné konstrukce výšky do 4 m půdorysně přímočarých odstranění</t>
  </si>
  <si>
    <t>-551214878</t>
  </si>
  <si>
    <t>22</t>
  </si>
  <si>
    <t>434351141</t>
  </si>
  <si>
    <t>Bednění stupňů betonovaných na podstupňové desce nebo na terénu půdorysně přímočarých zřízení</t>
  </si>
  <si>
    <t>-688766715</t>
  </si>
  <si>
    <t>1,6*0,15*4*2</t>
  </si>
  <si>
    <t>23</t>
  </si>
  <si>
    <t>434351142</t>
  </si>
  <si>
    <t>Bednění stupňů betonovaných na podstupňové desce nebo na terénu půdorysně přímočarých odstranění</t>
  </si>
  <si>
    <t>487942817</t>
  </si>
  <si>
    <t>Úpravy povrchů, podlahy a osazování výplní</t>
  </si>
  <si>
    <t>24</t>
  </si>
  <si>
    <t>612311131</t>
  </si>
  <si>
    <t>Potažení vnitřních ploch štukem tloušťky do 3 mm svislých konstrukcí stěn</t>
  </si>
  <si>
    <t>860400173</t>
  </si>
  <si>
    <t>součet soklů * 2,98</t>
  </si>
  <si>
    <t>157,38*2,98</t>
  </si>
  <si>
    <t>odečet nových omítek</t>
  </si>
  <si>
    <t>-44,521</t>
  </si>
  <si>
    <t>odečet obkladů</t>
  </si>
  <si>
    <t>-112,103</t>
  </si>
  <si>
    <t>25</t>
  </si>
  <si>
    <t>612321141</t>
  </si>
  <si>
    <t>Omítka vápenocementová vnitřních ploch nanášená ručně dvouvrstvá, tloušťky jádrové omítky do 10 mm a tloušťky štuku do 3 mm štuková svislých konstrukcí stěn</t>
  </si>
  <si>
    <t>1603217276</t>
  </si>
  <si>
    <t>dozdívky a nové příčky</t>
  </si>
  <si>
    <t>(2,17*2,98-0,9*2,02)*2</t>
  </si>
  <si>
    <t>2,060*2,98*2</t>
  </si>
  <si>
    <t>((2,06+0,160+0,915)*2,98)*2</t>
  </si>
  <si>
    <t>0,9*2,02*2</t>
  </si>
  <si>
    <t>0,25*1,25*2</t>
  </si>
  <si>
    <t>26</t>
  </si>
  <si>
    <t>631311115</t>
  </si>
  <si>
    <t>Mazanina z betonu prostého bez zvýšených nároků na prostředí tl. přes 50 do 80 mm tř. C 20/25</t>
  </si>
  <si>
    <t>1428929910</t>
  </si>
  <si>
    <t>plocha řešených místností viz pol. ker. dlažby</t>
  </si>
  <si>
    <t>tl. 70 mm</t>
  </si>
  <si>
    <t>111,66*0,070</t>
  </si>
  <si>
    <t>27</t>
  </si>
  <si>
    <t>631311125</t>
  </si>
  <si>
    <t>Mazanina z betonu prostého bez zvýšených nároků na prostředí tl. přes 80 do 120 mm tř. C 20/25</t>
  </si>
  <si>
    <t>1748030968</t>
  </si>
  <si>
    <t>tl. 120 mm</t>
  </si>
  <si>
    <t>111,66*0,120</t>
  </si>
  <si>
    <t>dno šachty 3 ks</t>
  </si>
  <si>
    <t>0,9*1,2*0,12*3</t>
  </si>
  <si>
    <t>28</t>
  </si>
  <si>
    <t>631362021</t>
  </si>
  <si>
    <t>Výztuž mazanin ze svařovaných sítí z drátů typu KARI</t>
  </si>
  <si>
    <t>-1420062912</t>
  </si>
  <si>
    <t>6-100/100 = 4,44 kg/m2 - dvě vrstvy</t>
  </si>
  <si>
    <t>111,66*4,44*2/1000</t>
  </si>
  <si>
    <t>dno šachty</t>
  </si>
  <si>
    <t>8-100/100 = 7,90</t>
  </si>
  <si>
    <t>0,9*1,2*7,90*3/1000</t>
  </si>
  <si>
    <t>29</t>
  </si>
  <si>
    <t>632481215</t>
  </si>
  <si>
    <t>Separační vrstva k oddělení podlahových vrstev z geotextilie</t>
  </si>
  <si>
    <t>-1226599279</t>
  </si>
  <si>
    <t>111,66</t>
  </si>
  <si>
    <t>druhá vrstva</t>
  </si>
  <si>
    <t>30</t>
  </si>
  <si>
    <t>635111242</t>
  </si>
  <si>
    <t>Násyp ze štěrkopísku, písku nebo kameniva pod podlahy se zhutněním z kameniva hrubého 16-32</t>
  </si>
  <si>
    <t>-1439853300</t>
  </si>
  <si>
    <t>tl. vrstvy 180 mm</t>
  </si>
  <si>
    <t>111,66*0,18</t>
  </si>
  <si>
    <t>Odvětrání podloží</t>
  </si>
  <si>
    <t>31</t>
  </si>
  <si>
    <t>121151103</t>
  </si>
  <si>
    <t>Sejmutí ornice plochy do 100 m2 tl vrstvy do 200 mm strojně</t>
  </si>
  <si>
    <t>-400278783</t>
  </si>
  <si>
    <t>odvětrání radon</t>
  </si>
  <si>
    <t>délka*šířka</t>
  </si>
  <si>
    <t>12,0*0,6</t>
  </si>
  <si>
    <t>32</t>
  </si>
  <si>
    <t>132251252</t>
  </si>
  <si>
    <t>Hloubení rýh nezapažených š do 2000 mm v hornině třídy těžitelnosti I, skupiny 3 objem do 50 m3 strojně</t>
  </si>
  <si>
    <t>-1896934812</t>
  </si>
  <si>
    <t>délka*šířka*(hloubka-tloušťka ornice)</t>
  </si>
  <si>
    <t>12,0*0,6*(0,6-0,2)</t>
  </si>
  <si>
    <t>33</t>
  </si>
  <si>
    <t>-1083740246</t>
  </si>
  <si>
    <t>délka*šířka*(hloubka-tloušťka ornice-tloušťka vrstvy obsypu-výška podkladního lože)</t>
  </si>
  <si>
    <t>34</t>
  </si>
  <si>
    <t>175111101</t>
  </si>
  <si>
    <t>Obsypání potrubí ručně sypaninou bez prohození, uloženou do 3 m</t>
  </si>
  <si>
    <t>-236613156</t>
  </si>
  <si>
    <t>délka*šířka*tloušťka vrstvy obsypu</t>
  </si>
  <si>
    <t>12,0*0,6*0,2</t>
  </si>
  <si>
    <t>35</t>
  </si>
  <si>
    <t>M</t>
  </si>
  <si>
    <t>58337308</t>
  </si>
  <si>
    <t>štěrkopísek frakce 0/2</t>
  </si>
  <si>
    <t>-1109734486</t>
  </si>
  <si>
    <t>délka*šířka*tloušťka vrstvy obsypu*objemová hmotnost kameniva</t>
  </si>
  <si>
    <t>12,0*0,6*0,2*1,35</t>
  </si>
  <si>
    <t>36</t>
  </si>
  <si>
    <t>181351003</t>
  </si>
  <si>
    <t>Rozprostření ornice tl vrstvy do 200 mm pl do 100 m2 v rovině nebo ve svahu do 1:5 strojně</t>
  </si>
  <si>
    <t>-1669618771</t>
  </si>
  <si>
    <t>37</t>
  </si>
  <si>
    <t>451573111</t>
  </si>
  <si>
    <t>Lože pod potrubí otevřený výkop ze štěrkopísku</t>
  </si>
  <si>
    <t>-694087920</t>
  </si>
  <si>
    <t>délka*šířka*výška podkladního lože</t>
  </si>
  <si>
    <t>12,0*0,6*0,1</t>
  </si>
  <si>
    <t>38</t>
  </si>
  <si>
    <t>212755213</t>
  </si>
  <si>
    <t>Trativody bez lože z drenážních trubek plastových flexibilních D 80 mm</t>
  </si>
  <si>
    <t>m</t>
  </si>
  <si>
    <t>2017041759</t>
  </si>
  <si>
    <t>odvětrání radonu</t>
  </si>
  <si>
    <t xml:space="preserve">levá větev </t>
  </si>
  <si>
    <t>56,0</t>
  </si>
  <si>
    <t>pravá větev</t>
  </si>
  <si>
    <t>60,0</t>
  </si>
  <si>
    <t>39</t>
  </si>
  <si>
    <t>721173402</t>
  </si>
  <si>
    <t>Potrubí z trub PVC SN4 svodné (ležaté) DN 125</t>
  </si>
  <si>
    <t>-1032459592</t>
  </si>
  <si>
    <t>0,8+2,1+1,0+0,4</t>
  </si>
  <si>
    <t>1,1+3,80</t>
  </si>
  <si>
    <t>venkovní část</t>
  </si>
  <si>
    <t>12,0</t>
  </si>
  <si>
    <t>40</t>
  </si>
  <si>
    <t>721.R.3</t>
  </si>
  <si>
    <t>Prostup základy a stěnou šachty pro KG 125 mm</t>
  </si>
  <si>
    <t>soub</t>
  </si>
  <si>
    <t>-180107357</t>
  </si>
  <si>
    <t>41</t>
  </si>
  <si>
    <t>721.R.1</t>
  </si>
  <si>
    <t>Škrtící klapka průchodu vzduchu na potrubí KG 125</t>
  </si>
  <si>
    <t>ks</t>
  </si>
  <si>
    <t>475173660</t>
  </si>
  <si>
    <t>42</t>
  </si>
  <si>
    <t>721.R.2</t>
  </si>
  <si>
    <t>Radiální střešní ventilátor exteriéru 250 Pa při Q=200 m3/h</t>
  </si>
  <si>
    <t>-193707005</t>
  </si>
  <si>
    <t>Ostatní konstrukce a práce, bourání</t>
  </si>
  <si>
    <t>43</t>
  </si>
  <si>
    <t>9.R.1</t>
  </si>
  <si>
    <t>Demontáž části VZT potrubí, brzdové obložení výtahu s obsahem azbestu včetně likvidace suti dle platné legislativy_x000d_
- těsnící provazce v původních rozvodech a zařízeních VZT_x000d_
- přírubové spoje s plochými těsněními starších potrubních rozvodů ÚT_x000d_
- brzdová obložení v pohonných jednotkách výtahů_x000d_
Specifikace dle technické zprávy</t>
  </si>
  <si>
    <t>soub.</t>
  </si>
  <si>
    <t>2070885634</t>
  </si>
  <si>
    <t>44</t>
  </si>
  <si>
    <t>961055111</t>
  </si>
  <si>
    <t>Bourání základů z betonu železového</t>
  </si>
  <si>
    <t>1915818938</t>
  </si>
  <si>
    <t>stávající šachty tl. 150 mm hl. 750 mm, dno šachty tl. 120 mm</t>
  </si>
  <si>
    <t>133am</t>
  </si>
  <si>
    <t>(0,95*2+0,65*2)*0,15*0,75</t>
  </si>
  <si>
    <t>0,65*0,95*0,12</t>
  </si>
  <si>
    <t>119m</t>
  </si>
  <si>
    <t>(0,5*2+1,0*2)*0,15*0,75</t>
  </si>
  <si>
    <t>0,5*1,0*0,12</t>
  </si>
  <si>
    <t>(0,5*2+0,3*2)*0,15*0,75</t>
  </si>
  <si>
    <t>0,3*0,5*0,12</t>
  </si>
  <si>
    <t>venkovní schody - oplocha cad * tl. 200 mm - 4 ks</t>
  </si>
  <si>
    <t>2,20*0,2*4</t>
  </si>
  <si>
    <t>45</t>
  </si>
  <si>
    <t>962031132</t>
  </si>
  <si>
    <t>Bourání příček z cihel, tvárnic nebo příčkovek z cihel pálených, plných nebo dutých na maltu vápennou nebo vápenocementovou, tl. do 100 mm</t>
  </si>
  <si>
    <t>1182249021</t>
  </si>
  <si>
    <t>2,17*2,98-0,9*2,02</t>
  </si>
  <si>
    <t>46</t>
  </si>
  <si>
    <t>962031133</t>
  </si>
  <si>
    <t>Bourání příček z cihel, tvárnic nebo příčkovek z cihel pálených, plných nebo dutých na maltu vápennou nebo vápenocementovou, tl. do 150 mm</t>
  </si>
  <si>
    <t>1956606182</t>
  </si>
  <si>
    <t>(0,745-0,15+2,035)*2,98-0,7*2,02</t>
  </si>
  <si>
    <t>47</t>
  </si>
  <si>
    <t>962042320</t>
  </si>
  <si>
    <t>Bourání zdiva z betonu prostého nadzákladového objemu do 1 m3</t>
  </si>
  <si>
    <t>-1024932589</t>
  </si>
  <si>
    <t>"boční zdi"1,35*0,2*4</t>
  </si>
  <si>
    <t>"deska + schody"0,45*1,6*2</t>
  </si>
  <si>
    <t>48</t>
  </si>
  <si>
    <t>965042141</t>
  </si>
  <si>
    <t>Bourání mazanin betonových nebo z litého asfaltu tl. do 100 mm, plochy přes 4 m2</t>
  </si>
  <si>
    <t>-431878573</t>
  </si>
  <si>
    <t>plocha řešených místností viz pol. bourání ker. dlažby</t>
  </si>
  <si>
    <t>tl. bourané mazaniny 90 mm</t>
  </si>
  <si>
    <t>111,66*0,09</t>
  </si>
  <si>
    <t>podkladního betonu 100 mm</t>
  </si>
  <si>
    <t>111,66*0,1</t>
  </si>
  <si>
    <t>49</t>
  </si>
  <si>
    <t>965082941</t>
  </si>
  <si>
    <t>Odstranění násypu pod podlahami nebo ochranného násypu na střechách tl. přes 200 mm jakékoliv plochy</t>
  </si>
  <si>
    <t>1149343368</t>
  </si>
  <si>
    <t>do hl. 515 mm od +0,000</t>
  </si>
  <si>
    <t>315 mm od bouraných beton. mazanin</t>
  </si>
  <si>
    <t>111,66*0,315</t>
  </si>
  <si>
    <t>50</t>
  </si>
  <si>
    <t>968072455</t>
  </si>
  <si>
    <t>Vybourání kovových rámů oken s křídly, dveřních zárubní, vrat, stěn, ostění nebo obkladů dveřních zárubní, plochy do 2 m2</t>
  </si>
  <si>
    <t>-164699780</t>
  </si>
  <si>
    <t>800/1970 = 900/2020</t>
  </si>
  <si>
    <t>900/2020*9</t>
  </si>
  <si>
    <t>700/2020*1</t>
  </si>
  <si>
    <t>51</t>
  </si>
  <si>
    <t>971033531</t>
  </si>
  <si>
    <t>Vybourání otvorů ve zdivu základovém nebo nadzákladovém z cihel, tvárnic, příčkovek z cihel pálených na maltu vápennou nebo vápenocementovou plochy do 1 m2, tl. do 150 mm</t>
  </si>
  <si>
    <t>-946557685</t>
  </si>
  <si>
    <t>1,25*0,25</t>
  </si>
  <si>
    <t>52</t>
  </si>
  <si>
    <t>971033631</t>
  </si>
  <si>
    <t>Vybourání otvorů ve zdivu základovém nebo nadzákladovém z cihel, tvárnic, příčkovek z cihel pálených na maltu vápennou nebo vápenocementovou plochy do 4 m2, tl. do 150 mm</t>
  </si>
  <si>
    <t>-1983905123</t>
  </si>
  <si>
    <t>1,0*2,02</t>
  </si>
  <si>
    <t>53</t>
  </si>
  <si>
    <t>97731211.R</t>
  </si>
  <si>
    <t>Řezání stávajícího železobetonového stropního panelu do hl. 250 mm</t>
  </si>
  <si>
    <t>1728437962</t>
  </si>
  <si>
    <t>5,5*2+1,2*2</t>
  </si>
  <si>
    <t>3,6*2+1,2*2</t>
  </si>
  <si>
    <t>54</t>
  </si>
  <si>
    <t>963012520</t>
  </si>
  <si>
    <t>Bourání stropů z desek nebo panelů železobetonových prefabrikovaných s dutinami z panelů, š. přes 300 mm tl. přes 140 mm</t>
  </si>
  <si>
    <t>1674902025</t>
  </si>
  <si>
    <t>5,5*1,2*0,25</t>
  </si>
  <si>
    <t>3,6*1,2*0,25</t>
  </si>
  <si>
    <t>55</t>
  </si>
  <si>
    <t>949101111</t>
  </si>
  <si>
    <t>Lešení pomocné pracovní pro objekty pozemních staveb pro zatížení do 150 kg/m2, o výšce lešeňové podlahy do 1,9 m</t>
  </si>
  <si>
    <t>-2131627360</t>
  </si>
  <si>
    <t>56</t>
  </si>
  <si>
    <t>952901111</t>
  </si>
  <si>
    <t>Vyčištění budov nebo objektů před předáním do užívání budov bytové nebo občanské výstavby, světlé výšky podlaží do 4 m</t>
  </si>
  <si>
    <t>78695368</t>
  </si>
  <si>
    <t>997</t>
  </si>
  <si>
    <t>Přesun sutě</t>
  </si>
  <si>
    <t>57</t>
  </si>
  <si>
    <t>997013111</t>
  </si>
  <si>
    <t>Vnitrostaveništní doprava suti a vybouraných hmot vodorovně do 50 m svisle s použitím mechanizace pro budovy a haly výšky do 6 m</t>
  </si>
  <si>
    <t>-1023732020</t>
  </si>
  <si>
    <t>58</t>
  </si>
  <si>
    <t>997013501</t>
  </si>
  <si>
    <t>Odvoz suti a vybouraných hmot na skládku nebo meziskládku se složením, na vzdálenost do 1 km</t>
  </si>
  <si>
    <t>363690907</t>
  </si>
  <si>
    <t>59</t>
  </si>
  <si>
    <t>997013509</t>
  </si>
  <si>
    <t>Odvoz suti a vybouraných hmot na skládku nebo meziskládku se složením, na vzdálenost Příplatek k ceně za každý další i započatý 1 km přes 1 km</t>
  </si>
  <si>
    <t>-930224469</t>
  </si>
  <si>
    <t>skládka 10 km</t>
  </si>
  <si>
    <t>126,327*9</t>
  </si>
  <si>
    <t>60</t>
  </si>
  <si>
    <t>997013811</t>
  </si>
  <si>
    <t>Poplatek za uložení stavebního odpadu na skládce (skládkovné) dřevěného zatříděného do Katalogu odpadů pod kódem 17 02 01</t>
  </si>
  <si>
    <t>580139088</t>
  </si>
  <si>
    <t>61</t>
  </si>
  <si>
    <t>997013861</t>
  </si>
  <si>
    <t>Poplatek za uložení stavebního odpadu na recyklační skládce (skládkovné) z prostého betonu zatříděného do Katalogu odpadů pod kódem 17 01 01</t>
  </si>
  <si>
    <t>-1810895089</t>
  </si>
  <si>
    <t>62</t>
  </si>
  <si>
    <t>997013862</t>
  </si>
  <si>
    <t>Poplatek za uložení stavebního odpadu na recyklační skládce (skládkovné) z armovaného betonu zatříděného do Katalogu odpadů pod kódem 17 01 01</t>
  </si>
  <si>
    <t>133300294</t>
  </si>
  <si>
    <t>63</t>
  </si>
  <si>
    <t>997013863</t>
  </si>
  <si>
    <t>Poplatek za uložení stavebního odpadu na recyklační skládce (skládkovné) cihelného zatříděného do Katalogu odpadů pod kódem 17 01 02</t>
  </si>
  <si>
    <t>-18189241</t>
  </si>
  <si>
    <t>64</t>
  </si>
  <si>
    <t>997013867</t>
  </si>
  <si>
    <t>Poplatek za uložení stavebního odpadu na recyklační skládce (skládkovné) z tašek a keramických výrobků zatříděného do Katalogu odpadů pod kódem 17 01 03</t>
  </si>
  <si>
    <t>1275087999</t>
  </si>
  <si>
    <t>65</t>
  </si>
  <si>
    <t>997013873</t>
  </si>
  <si>
    <t>Poplatek za uložení stavebního odpadu na recyklační skládce (skládkovné) zeminy a kamení zatříděného do Katalogu odpadů pod kódem 17 05 04</t>
  </si>
  <si>
    <t>1118529023</t>
  </si>
  <si>
    <t>998</t>
  </si>
  <si>
    <t>Přesun hmot</t>
  </si>
  <si>
    <t>66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</si>
  <si>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</si>
  <si>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</si>
  <si>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653119376</t>
  </si>
  <si>
    <t>PSV</t>
  </si>
  <si>
    <t>Práce a dodávky PSV</t>
  </si>
  <si>
    <t>711</t>
  </si>
  <si>
    <t>Izolace proti vodě, vlhkosti a plynům</t>
  </si>
  <si>
    <t>67</t>
  </si>
  <si>
    <t>711111001</t>
  </si>
  <si>
    <t>Provedení izolace proti zemní vlhkosti natěradly a tmely za studena na ploše vodorovné V nátěrem penetračním</t>
  </si>
  <si>
    <t>377114094</t>
  </si>
  <si>
    <t xml:space="preserve">sokl po obvodu do v. 150 mm </t>
  </si>
  <si>
    <t>součet soklů viz tepelná izolace - podlahové pásky</t>
  </si>
  <si>
    <t>132,88*0,15</t>
  </si>
  <si>
    <t>4,0</t>
  </si>
  <si>
    <t>nové šachty 3 ks</t>
  </si>
  <si>
    <t>((0,6*2+0,9*2)*0,75+0,9*1,2)*3</t>
  </si>
  <si>
    <t>střecha</t>
  </si>
  <si>
    <t>68</t>
  </si>
  <si>
    <t>11163153</t>
  </si>
  <si>
    <t>emulze asfaltová penetrační</t>
  </si>
  <si>
    <t>litr</t>
  </si>
  <si>
    <t>329711848</t>
  </si>
  <si>
    <t>69</t>
  </si>
  <si>
    <t>711141559</t>
  </si>
  <si>
    <t>Provedení izolace proti zemní vlhkosti pásy přitavením NAIP na ploše vodorovné V</t>
  </si>
  <si>
    <t>694036728</t>
  </si>
  <si>
    <t>"druhá vrstva HI"131,592</t>
  </si>
  <si>
    <t>((0,6*2+0,9*2)*0,75+0,9*1,2)*3*2"dvě vrstvy"</t>
  </si>
  <si>
    <t>70</t>
  </si>
  <si>
    <t>6283315.R.2</t>
  </si>
  <si>
    <t>modifikované hydroizolační pásy tl.4mm sd=116m (hydroizolace)</t>
  </si>
  <si>
    <t>1186275</t>
  </si>
  <si>
    <t>152,502*1,15 'Přepočtené koeficientem množství</t>
  </si>
  <si>
    <t>71</t>
  </si>
  <si>
    <t>6285601.R.1</t>
  </si>
  <si>
    <t>SBS modif pás tl. 3mm D=54*10-12m2/s (se skelnou výztužnou mřížkou) (radonová izolace)</t>
  </si>
  <si>
    <t>-1183704221</t>
  </si>
  <si>
    <t>145,582*1,15 'Přepočtené koeficientem množství</t>
  </si>
  <si>
    <t>72</t>
  </si>
  <si>
    <t>711.R.1</t>
  </si>
  <si>
    <t>Utěsnění prostupů protiradonovou izolací v podlaze a šachtě kolektorů kanalizačními průchodkami_x000d_
14x DN75_x000d_
7x DN 100_x000d_
4x stávající teplovod v kanále cca do DN65</t>
  </si>
  <si>
    <t>-1693422440</t>
  </si>
  <si>
    <t>73</t>
  </si>
  <si>
    <t>998711101</t>
  </si>
  <si>
    <t>Přesun hmot pro izolace proti vodě, vlhkosti a plynům stanovený z hmotnosti přesunovaného materiálu vodorovná dopravní vzdálenost do 50 m v objektech výšky do 6 m</t>
  </si>
  <si>
    <t>-1831305606</t>
  </si>
  <si>
    <t>712</t>
  </si>
  <si>
    <t>Povlakové krytiny</t>
  </si>
  <si>
    <t>74</t>
  </si>
  <si>
    <t>712.R.2</t>
  </si>
  <si>
    <t xml:space="preserve">Kotvení ocelové podesty, prostup stávající krytinou  - demontáž a následné zapravení v místě prostupů, hydroizolace, PUR, atd.</t>
  </si>
  <si>
    <t>-1937373614</t>
  </si>
  <si>
    <t>75</t>
  </si>
  <si>
    <t>632481215.1</t>
  </si>
  <si>
    <t>Sklovláknitý vlies 120 g/m2</t>
  </si>
  <si>
    <t>CS ÚRS 2020 01</t>
  </si>
  <si>
    <t>-357463880</t>
  </si>
  <si>
    <t>76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</si>
  <si>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</si>
  <si>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</si>
  <si>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-236800461</t>
  </si>
  <si>
    <t>77</t>
  </si>
  <si>
    <t>28322012</t>
  </si>
  <si>
    <t>fólie hydroizolační střešní mPVC mechanicky kotvená tl 1,5mm šedá</t>
  </si>
  <si>
    <t>-1845905297</t>
  </si>
  <si>
    <t>10,92*1,1 'Přepočtené koeficientem množství</t>
  </si>
  <si>
    <t>78</t>
  </si>
  <si>
    <t>998712101</t>
  </si>
  <si>
    <t>Přesun hmot pro povlakové krytiny stanovený z hmotnosti přesunovaného materiálu vodorovná dopravní vzdálenost do 50 m v objektech výšky do 6 m</t>
  </si>
  <si>
    <t>-1398054163</t>
  </si>
  <si>
    <t>713</t>
  </si>
  <si>
    <t>Izolace tepelné</t>
  </si>
  <si>
    <t>79</t>
  </si>
  <si>
    <t>713121111</t>
  </si>
  <si>
    <t>Montáž tepelné izolace podlah rohožemi, pásy, deskami, dílci, bloky (izolační materiál ve specifikaci) kladenými volně jednovrstvá</t>
  </si>
  <si>
    <t>102507055</t>
  </si>
  <si>
    <t>80</t>
  </si>
  <si>
    <t>28372312</t>
  </si>
  <si>
    <t>deska EPS 100 do plochých střech a podlah λ=0,037 tl 120mm</t>
  </si>
  <si>
    <t>879967839</t>
  </si>
  <si>
    <t>111,66*1,02 'Přepočtené koeficientem množství</t>
  </si>
  <si>
    <t>81</t>
  </si>
  <si>
    <t>713121211</t>
  </si>
  <si>
    <t>Montáž tepelné izolace podlah okrajovými pásky kladenými volně</t>
  </si>
  <si>
    <t>-1594042549</t>
  </si>
  <si>
    <t>117m</t>
  </si>
  <si>
    <t>23,78-1,0*2</t>
  </si>
  <si>
    <t>118m</t>
  </si>
  <si>
    <t>11,01-0,9*2</t>
  </si>
  <si>
    <t>118am</t>
  </si>
  <si>
    <t>7,63-0,9</t>
  </si>
  <si>
    <t>26,93-1,0-0,9*6-0,8</t>
  </si>
  <si>
    <t>7,89-0,9</t>
  </si>
  <si>
    <t>8,18-0,9</t>
  </si>
  <si>
    <t>123m</t>
  </si>
  <si>
    <t>7,96-0,8</t>
  </si>
  <si>
    <t>123am</t>
  </si>
  <si>
    <t>5,06-0,8</t>
  </si>
  <si>
    <t>123bm</t>
  </si>
  <si>
    <t>4,12-0,8</t>
  </si>
  <si>
    <t>123cm</t>
  </si>
  <si>
    <t>7,32-0,8</t>
  </si>
  <si>
    <t>15,79-1,0</t>
  </si>
  <si>
    <t>17,67-1,0-0,9*3</t>
  </si>
  <si>
    <t>14,04-1,0*2-0,9</t>
  </si>
  <si>
    <t>82</t>
  </si>
  <si>
    <t>63152004</t>
  </si>
  <si>
    <t>pásek izolační minerální podlahový λ=0,036 15x100x1000mm</t>
  </si>
  <si>
    <t>1000065524</t>
  </si>
  <si>
    <t>83</t>
  </si>
  <si>
    <t>713141131</t>
  </si>
  <si>
    <t>Montáž tepelné izolace střech plochých rohožemi, pásy, deskami, dílci, bloky (izolační materiál ve specifikaci) přilepenými za studena zplna, jednovrstvá</t>
  </si>
  <si>
    <t>-1169858968</t>
  </si>
  <si>
    <t>10,920</t>
  </si>
  <si>
    <t>84</t>
  </si>
  <si>
    <t>28372317</t>
  </si>
  <si>
    <t>deska EPS 100 do plochých střech a podlah λ=0,037 tl 150mm</t>
  </si>
  <si>
    <t>-1042684018</t>
  </si>
  <si>
    <t>21,84*1,02 'Přepočtené koeficientem množství</t>
  </si>
  <si>
    <t>85</t>
  </si>
  <si>
    <t>998713101</t>
  </si>
  <si>
    <t>Přesun hmot pro izolace tepelné stanovený z hmotnosti přesunovaného materiálu vodorovná dopravní vzdálenost do 50 m v objektech výšky do 6 m</t>
  </si>
  <si>
    <t>-772559893</t>
  </si>
  <si>
    <t>763</t>
  </si>
  <si>
    <t>Konstrukce suché výstavby</t>
  </si>
  <si>
    <t>86</t>
  </si>
  <si>
    <t>763131.R.1</t>
  </si>
  <si>
    <t>Podhledová konstrukce s viditelnými nosnými profily šířky 15_x000d_
nebo 24 mm provedená v souladu s ČSN EN 13964, každá deska je vyměnitelná,_x000d_
desky vkládané jednoduše do nosného rastru jsou opatřeny ostrou hranou._x000d_
Podhledové desky z biologicky odbouratelné minerální vlny, jílu a škrobu neobsahující_x000d_
formaldehyd nebo podobné látky,_x000d_
s certifikátem osvědčujícím vhodnost použití ve vnitřním prostředí "Blue Engel/Blauer_x000d_
Engel/Modrý Anděl" ,_x000d_
vyráběné technologií wet-felt opatřené finální povrchovou úpravou nakašírovanou_x000d_
netkanou textilií_x000d_
s nástřikem barvou ve formátu 600x600x15 mm, provedení hrany s podélnou kolmou_x000d_
hranou, čelní kolmou hranou._x000d_
Odrazivost světla&gt;=88%, reakce na oheň A2s1,d0 podle EN 13501-1, odolnost_x000d_
vlhkosti až do 95 %,_x000d_
zvuková pohltivost podle EN ISO 11654 αw&gt;=0,8, NRC&gt;= 0,85, barva bílá podobná_x000d_
RAL9010._x000d_
Nosná konstrukce podhledu se skládá z viditelných, bíle lakovaných kovových_x000d_
hlavních a příčných profilů širokých 15/24 mm._x000d_
Hlavní profily jsou na nosný strop zavěšeny pomocí kotvících prostředků_x000d_
odsouhlasených pro příslušný typ nosné konstrukce, jako závěsy jsou_x000d_
použity rychlozávěsy S10 apod. Napojení na svislé konstrukce je provedeno_x000d_
prostřednictvím okrajových L-profilů 24/24 mm v bílé barvě,_x000d_
napojovaných v rozích nakoso</t>
  </si>
  <si>
    <t>-1104661354</t>
  </si>
  <si>
    <t>9,31</t>
  </si>
  <si>
    <t>13,75</t>
  </si>
  <si>
    <t>10,31</t>
  </si>
  <si>
    <t>87</t>
  </si>
  <si>
    <t>763131.R.2</t>
  </si>
  <si>
    <t>Podhledová konstrukce s viditelnými anticoro nosnými profily šířky 24 mm provedená v souladu_x000d_
 s ČSN EN 13964, každá deska je vyměnitelná, desky vkládané jednoduše do nosného rastru jsou_x000d_
opatřeny ostrou hranou._x000d_
Podhledové desky z biologicky odbouratelné minerální vlny, jílu a škrobu neobsahující_x000d_
formaldehyd nebo podobné látky, vyráběné technologií wet-felt opatřené finální_x000d_
povrchovou úpravou vinylovou folií._x000d_
Deska je mechanicky odolná a omyvatelná čistícími prostředky. Formát desky_x000d_
600x600x15 mm, provedení hrany s podélnou kolmou hranou, čelní kolmou hranou._x000d_
Odrazivost světla&gt;=88%, reakce na oheň A2s3,d0 podle EN 13501-1, odolnost_x000d_
vlhkosti až do 95 %, zvuková pohltivost podle EN ISO 11654 αw&gt;=0,1, NRC&gt;= 0,1,_x000d_
barva bílá podobná RAL9010._x000d_
Materiál je klasifikován pro třídu čistoty ISO 2 podle EN ISO 14664-1. Třída_x000d_
bakteriologické čistoty M1._x000d_
Nosná konstrukce podhledu se skládá z viditelných, bíle anticoro lakovaných kovových_x000d_
hlavních a příčných profilů širokých 24 mm._x000d_
Hlavní profily jsou na nosný strop zavěšeny pomocí kotvících prostředků_x000d_
odsouhlasených pro příslušný typ nosné konstrukce, jako závěsy jsou_x000d_
použity závěsy nonius. Napojení na svislé konstrukce je provedeno prostřednictvím_x000d_
okrajových L-profilů 24/24 mm v bílé barvě, napojovaných v rozích nakoso.</t>
  </si>
  <si>
    <t>1388462282</t>
  </si>
  <si>
    <t>7,44</t>
  </si>
  <si>
    <t>3,34</t>
  </si>
  <si>
    <t>15,56</t>
  </si>
  <si>
    <t>3,89</t>
  </si>
  <si>
    <t>4,22</t>
  </si>
  <si>
    <t>3,40</t>
  </si>
  <si>
    <t>1,53</t>
  </si>
  <si>
    <t>1,07</t>
  </si>
  <si>
    <t>2,54</t>
  </si>
  <si>
    <t>88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</si>
  <si>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</si>
  <si>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</si>
  <si>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1856550164</t>
  </si>
  <si>
    <t>766</t>
  </si>
  <si>
    <t>Konstrukce truhlářské</t>
  </si>
  <si>
    <t>89</t>
  </si>
  <si>
    <t>766691914</t>
  </si>
  <si>
    <t>Ostatní práce vyvěšení nebo zavěšení křídel s případným uložením a opětovným zavěšením po provedení stavebních změn dřevěných dveřních, plochy do 2 m2</t>
  </si>
  <si>
    <t>-142803012</t>
  </si>
  <si>
    <t>8+1</t>
  </si>
  <si>
    <t>90</t>
  </si>
  <si>
    <t>766.R.D1</t>
  </si>
  <si>
    <t>Vnitřní dveře, částečně prosklené (referenční výrobek Sapeli Hanum 60), zárubeň ocelová, materiál MDF s výplní odlehčenou DTD,_x000d_
povrch laminát 0,8mm, vzhled povrchu dle výběru investora. Kování nerez klika/klika, zámek s vložkou typu FAB.</t>
  </si>
  <si>
    <t>-765338240</t>
  </si>
  <si>
    <t>91</t>
  </si>
  <si>
    <t>766.R.D2</t>
  </si>
  <si>
    <t>1005278232</t>
  </si>
  <si>
    <t>92</t>
  </si>
  <si>
    <t>766.R.D3</t>
  </si>
  <si>
    <t>1719329091</t>
  </si>
  <si>
    <t>93</t>
  </si>
  <si>
    <t>766.R.D4</t>
  </si>
  <si>
    <t>492599467</t>
  </si>
  <si>
    <t>94</t>
  </si>
  <si>
    <t>766.R.D5</t>
  </si>
  <si>
    <t>-1169729019</t>
  </si>
  <si>
    <t>95</t>
  </si>
  <si>
    <t>766.R.D6</t>
  </si>
  <si>
    <t>537734426</t>
  </si>
  <si>
    <t>96</t>
  </si>
  <si>
    <t>766.R.D7</t>
  </si>
  <si>
    <t>-605261603</t>
  </si>
  <si>
    <t>97</t>
  </si>
  <si>
    <t>766.R.D8</t>
  </si>
  <si>
    <t>-257689047</t>
  </si>
  <si>
    <t>98</t>
  </si>
  <si>
    <t>766.R.D9</t>
  </si>
  <si>
    <t>Vnitřní dveře posuvné 1 ks dveře na stěně 900/1970 (stavební otvor 1000/2050). nerez systém osazení kolejnice na stěnu s zakrytím včetně dorazů (referenční výrobek Sapeli Avanza zero), křídlo (Sapeli Hanum 11) materiál MDF s výplní odlehčenou DTD, povrch laminát 0,8 mm, vzhled povrchu dle výběeru investora. Kování úchop zapuštěný, matný, broušený.</t>
  </si>
  <si>
    <t>1520589380</t>
  </si>
  <si>
    <t>99</t>
  </si>
  <si>
    <t>766.R.D10</t>
  </si>
  <si>
    <t>Vnitřní dveře posuvné 1 ks dveře na stěně 800/1970 (stavební otvor 900/2050). nerez systém osazení kolejnice na stěnu s zakrytím včetně dorazů (referenční výrobek Sapeli Avanza zero), křídlo (Sapeli Hanum 11) materiál MDF s výplní odlehčenou DTD, povrch laminát 0,8 mm, vzhled povrchu dle výběeru investora. Kování úchop zapuštěný, matný, broušený.</t>
  </si>
  <si>
    <t>-225156599</t>
  </si>
  <si>
    <t>100</t>
  </si>
  <si>
    <t>998766101</t>
  </si>
  <si>
    <t>Přesun hmot pro konstrukce truhlářské stanovený z hmotnosti přesunovaného materiálu vodorovná dopravní vzdálenost do 50 m v objektech výšky do 6 m</t>
  </si>
  <si>
    <t>1297761992</t>
  </si>
  <si>
    <t>767</t>
  </si>
  <si>
    <t>Konstrukce zámečnické</t>
  </si>
  <si>
    <t>101</t>
  </si>
  <si>
    <t>899101211</t>
  </si>
  <si>
    <t>Demontáž poklopů litinových a ocelových včetně rámů, hmotnosti jednotlivě do 50 kg</t>
  </si>
  <si>
    <t>78915685</t>
  </si>
  <si>
    <t>102</t>
  </si>
  <si>
    <t>899102211</t>
  </si>
  <si>
    <t>Demontáž poklopů litinových a ocelových včetně rámů, hmotnosti jednotlivě přes 50 do 100 Kg</t>
  </si>
  <si>
    <t>1548700315</t>
  </si>
  <si>
    <t>103</t>
  </si>
  <si>
    <t>767.R.1</t>
  </si>
  <si>
    <t>Plynotěsný poklop v konstrukci podlahy 650 x 950 mm dodávka + montáž</t>
  </si>
  <si>
    <t>-353961948</t>
  </si>
  <si>
    <t>104</t>
  </si>
  <si>
    <t>767.R.zábradlí</t>
  </si>
  <si>
    <t>madlo Ø44,5x3,2 mm FeZn, sloupek Ø44,5x3,2 mm FeZn, horizontální trubky_x000d_
Ø31,8x3,2mm, vertikální příčle Ø14x2,5mm FeZn._x000d_
Sloupky kotveny z boku schodiště (stranové kotvení)_x000d_
Rozměry viz schema._x000d_
Celkem 4ks.</t>
  </si>
  <si>
    <t>-1261874064</t>
  </si>
  <si>
    <t>105</t>
  </si>
  <si>
    <t>998767101</t>
  </si>
  <si>
    <t>Přesun hmot pro zámečnické konstrukce stanovený z hmotnosti přesunovaného materiálu vodorovná dopravní vzdálenost do 50 m v objektech výšky do 6 m</t>
  </si>
  <si>
    <t>-578185337</t>
  </si>
  <si>
    <t>767.2</t>
  </si>
  <si>
    <t>Ok lemování prostupů ve stropě</t>
  </si>
  <si>
    <t>106</t>
  </si>
  <si>
    <t>767995111</t>
  </si>
  <si>
    <t>Montáž ostatních atypických zámečnických konstrukcí hmotnosti do 5 kg</t>
  </si>
  <si>
    <t>kg</t>
  </si>
  <si>
    <t>-844201497</t>
  </si>
  <si>
    <t>Plech P4</t>
  </si>
  <si>
    <t>0,9*32,0</t>
  </si>
  <si>
    <t>pás. ocel 80/10</t>
  </si>
  <si>
    <t>2,0*6,28</t>
  </si>
  <si>
    <t>107</t>
  </si>
  <si>
    <t>1301035.R.3</t>
  </si>
  <si>
    <t>ocel pásová válcovaná 80x10 mm včetně nátěru</t>
  </si>
  <si>
    <t>-1860291062</t>
  </si>
  <si>
    <t>2,0*6,28/1000</t>
  </si>
  <si>
    <t>0,013*1,12 'Přepočtené koeficientem množství</t>
  </si>
  <si>
    <t>108</t>
  </si>
  <si>
    <t>1361121.R.4</t>
  </si>
  <si>
    <t>plech ocelový hladký jakost S235JR tl 4mm tabule včetně nátěru</t>
  </si>
  <si>
    <t>1181860414</t>
  </si>
  <si>
    <t>0,9*32,0/1000</t>
  </si>
  <si>
    <t>0,029*1,12 'Přepočtené koeficientem množství</t>
  </si>
  <si>
    <t>109</t>
  </si>
  <si>
    <t>767995113</t>
  </si>
  <si>
    <t>Montáž ostatních atypických zámečnických konstrukcí hmotnosti přes 10 do 20 kg</t>
  </si>
  <si>
    <t>-804853730</t>
  </si>
  <si>
    <t>L 120x80x8</t>
  </si>
  <si>
    <t>16,50*12,20</t>
  </si>
  <si>
    <t>110</t>
  </si>
  <si>
    <t>1301052.R.2</t>
  </si>
  <si>
    <t>úhelník ocelový nerovnostranný jakost 11 375 120x80x8mm včetně nátěru</t>
  </si>
  <si>
    <t>-1407027506</t>
  </si>
  <si>
    <t>16,50*12,20/1000</t>
  </si>
  <si>
    <t>0,201*1,12 'Přepočtené koeficientem množství</t>
  </si>
  <si>
    <t>111</t>
  </si>
  <si>
    <t>767995115</t>
  </si>
  <si>
    <t>Montáž ostatních atypických zámečnických konstrukcí hmotnosti přes 50 do 100 kg</t>
  </si>
  <si>
    <t>648004322</t>
  </si>
  <si>
    <t>UPE 200</t>
  </si>
  <si>
    <t>5,5*2*22,8</t>
  </si>
  <si>
    <t>3,6*2*22,8</t>
  </si>
  <si>
    <t>112</t>
  </si>
  <si>
    <t>1301093.R.1</t>
  </si>
  <si>
    <t>ocel profilová UPE 200 jakost 11 375 včetně nátěru</t>
  </si>
  <si>
    <t>997164259</t>
  </si>
  <si>
    <t>5,5*2*22,8/1000</t>
  </si>
  <si>
    <t>3,6*2*22,8/1000</t>
  </si>
  <si>
    <t>0,415*1,12 'Přepočtené koeficientem množství</t>
  </si>
  <si>
    <t>767.3</t>
  </si>
  <si>
    <t>Ok podesta na střeše</t>
  </si>
  <si>
    <t>113</t>
  </si>
  <si>
    <t>-724261796</t>
  </si>
  <si>
    <t>P3</t>
  </si>
  <si>
    <t>3,05*24,0</t>
  </si>
  <si>
    <t>P12</t>
  </si>
  <si>
    <t>0,30*96,0</t>
  </si>
  <si>
    <t>P20</t>
  </si>
  <si>
    <t>0,72*160,0</t>
  </si>
  <si>
    <t>114</t>
  </si>
  <si>
    <t>13611210</t>
  </si>
  <si>
    <t>plech ocelový hladký jakost S235JR tl 3mm tabule</t>
  </si>
  <si>
    <t>-450927875</t>
  </si>
  <si>
    <t>3,05*24,0/1000</t>
  </si>
  <si>
    <t>0,073*1,1 'Přepočtené koeficientem množství</t>
  </si>
  <si>
    <t>115</t>
  </si>
  <si>
    <t>13611232</t>
  </si>
  <si>
    <t>plech ocelový hladký jakost S235JR tl 12mm tabule</t>
  </si>
  <si>
    <t>-837459004</t>
  </si>
  <si>
    <t>0,30*96,0/1000</t>
  </si>
  <si>
    <t>0,029*1,1 'Přepočtené koeficientem množství</t>
  </si>
  <si>
    <t>116</t>
  </si>
  <si>
    <t>13611248</t>
  </si>
  <si>
    <t>plech ocelový hladký jakost S235JR tl 20mm tabule</t>
  </si>
  <si>
    <t>-1865594842</t>
  </si>
  <si>
    <t>0,72*160,0/1000</t>
  </si>
  <si>
    <t>0,115*1,1 'Přepočtené koeficientem množství</t>
  </si>
  <si>
    <t>117</t>
  </si>
  <si>
    <t>767995112</t>
  </si>
  <si>
    <t>Montáž ostatních atypických zámečnických konstrukcí hmotnosti přes 5 do 10 kg</t>
  </si>
  <si>
    <t>-1623837384</t>
  </si>
  <si>
    <t>TR f51x2,6</t>
  </si>
  <si>
    <t>3,20*3,1</t>
  </si>
  <si>
    <t>TR f44,5x2,6</t>
  </si>
  <si>
    <t>53,80*2,69</t>
  </si>
  <si>
    <t>TR f38x2,6</t>
  </si>
  <si>
    <t>23,60*2,27</t>
  </si>
  <si>
    <t>TR f194x8</t>
  </si>
  <si>
    <t>6,00*36,70</t>
  </si>
  <si>
    <t>118</t>
  </si>
  <si>
    <t>55283903</t>
  </si>
  <si>
    <t>trubka ocelová bezešvá hladká jakost 11 353 51x2,6mm</t>
  </si>
  <si>
    <t>-1044276502</t>
  </si>
  <si>
    <t>3,2*1,1 'Přepočtené koeficientem množství</t>
  </si>
  <si>
    <t>119</t>
  </si>
  <si>
    <t>1401102.R</t>
  </si>
  <si>
    <t>trubka ocelová bezešvá hladká jakost 11 353 44,5x2,6 mm</t>
  </si>
  <si>
    <t>-430240986</t>
  </si>
  <si>
    <t>53,8*1,1 'Přepočtené koeficientem množství</t>
  </si>
  <si>
    <t>120</t>
  </si>
  <si>
    <t>14011018</t>
  </si>
  <si>
    <t>trubka ocelová bezešvá hladká jakost 11 353 38x2,6mm</t>
  </si>
  <si>
    <t>115871605</t>
  </si>
  <si>
    <t>23,6*1,1 'Přepočtené koeficientem množství</t>
  </si>
  <si>
    <t>121</t>
  </si>
  <si>
    <t>55283927</t>
  </si>
  <si>
    <t>trubka ocelová bezešvá hladká jakost 11 353 194x8,0mm</t>
  </si>
  <si>
    <t>-886350860</t>
  </si>
  <si>
    <t>6*1,1 'Přepočtené koeficientem množství</t>
  </si>
  <si>
    <t>122</t>
  </si>
  <si>
    <t>-998689715</t>
  </si>
  <si>
    <t>L 80x8</t>
  </si>
  <si>
    <t>5,60*9,63</t>
  </si>
  <si>
    <t>L 60x6</t>
  </si>
  <si>
    <t>18,80*5,42</t>
  </si>
  <si>
    <t>pás ocel 200/6</t>
  </si>
  <si>
    <t>6,0*9,42</t>
  </si>
  <si>
    <t>123</t>
  </si>
  <si>
    <t>13010434</t>
  </si>
  <si>
    <t>úhelník ocelový rovnostranný jakost 11 375 80x80x8mm</t>
  </si>
  <si>
    <t>407984731</t>
  </si>
  <si>
    <t>5,60*9,63/1000</t>
  </si>
  <si>
    <t>0,054*1,1 'Přepočtené koeficientem množství</t>
  </si>
  <si>
    <t>124</t>
  </si>
  <si>
    <t>13010424</t>
  </si>
  <si>
    <t>úhelník ocelový rovnostranný jakost 11 375 60x60x6mm</t>
  </si>
  <si>
    <t>1941630788</t>
  </si>
  <si>
    <t>18,80*5,42/1000</t>
  </si>
  <si>
    <t>0,102*1,1 'Přepočtené koeficientem množství</t>
  </si>
  <si>
    <t>125</t>
  </si>
  <si>
    <t>13515112</t>
  </si>
  <si>
    <t>ocel široká jakost S235JR 200x6mm</t>
  </si>
  <si>
    <t>1095047105</t>
  </si>
  <si>
    <t>6,0*9,42/1000</t>
  </si>
  <si>
    <t>0,057*1,1 'Přepočtené koeficientem množství</t>
  </si>
  <si>
    <t>126</t>
  </si>
  <si>
    <t>767995116</t>
  </si>
  <si>
    <t>Montáž ostatních atypických zámečnických konstrukcí hmotnosti přes 100 do 250 kg</t>
  </si>
  <si>
    <t>829767630</t>
  </si>
  <si>
    <t>HEA 200</t>
  </si>
  <si>
    <t>10,0*43,0</t>
  </si>
  <si>
    <t>IPE 200</t>
  </si>
  <si>
    <t>17,40*22,40</t>
  </si>
  <si>
    <t>u 200</t>
  </si>
  <si>
    <t>11,60*25,30</t>
  </si>
  <si>
    <t>127</t>
  </si>
  <si>
    <t>13010960</t>
  </si>
  <si>
    <t>ocel profilová HE-A 200 jakost 11 375</t>
  </si>
  <si>
    <t>-149248420</t>
  </si>
  <si>
    <t>10,0*43,0/1000</t>
  </si>
  <si>
    <t>0,43*1,1 'Přepočtené koeficientem množství</t>
  </si>
  <si>
    <t>128</t>
  </si>
  <si>
    <t>13010752</t>
  </si>
  <si>
    <t>ocel profilová IPE 200 jakost 11 375</t>
  </si>
  <si>
    <t>418631882</t>
  </si>
  <si>
    <t>17,40*22,40/1000</t>
  </si>
  <si>
    <t>0,39*1,1 'Přepočtené koeficientem množství</t>
  </si>
  <si>
    <t>129</t>
  </si>
  <si>
    <t>13010826</t>
  </si>
  <si>
    <t>ocel profilová UPN 200 jakost 11 375</t>
  </si>
  <si>
    <t>-515440275</t>
  </si>
  <si>
    <t>11,60*25,30/1000</t>
  </si>
  <si>
    <t>0,293*1,1 'Přepočtené koeficientem množství</t>
  </si>
  <si>
    <t>130</t>
  </si>
  <si>
    <t>767.R.OK.1</t>
  </si>
  <si>
    <t>OK strojovny na střeše výroba a povrchová úprava</t>
  </si>
  <si>
    <t>1084121225</t>
  </si>
  <si>
    <t>1971,2*1,1 'Přepočtené koeficientem množství</t>
  </si>
  <si>
    <t>131</t>
  </si>
  <si>
    <t>1310449445</t>
  </si>
  <si>
    <t xml:space="preserve"> sch.stupeň pororošt</t>
  </si>
  <si>
    <t>800x240x70 - 5 ks a´ 8 kg</t>
  </si>
  <si>
    <t>5*8</t>
  </si>
  <si>
    <t>132</t>
  </si>
  <si>
    <t>5534707.R.1</t>
  </si>
  <si>
    <t>rošt schod. stupeň svařovaný žárově zinkovaný velikost 800 x 240 x 70 mm</t>
  </si>
  <si>
    <t>838037507</t>
  </si>
  <si>
    <t>133</t>
  </si>
  <si>
    <t>767995114</t>
  </si>
  <si>
    <t>Montáž ostatních atypických zámečnických konstrukcí hmotnosti přes 20 do 50 kg</t>
  </si>
  <si>
    <t>399338404</t>
  </si>
  <si>
    <t>ROŠT 40x3</t>
  </si>
  <si>
    <t>28,80*37,50</t>
  </si>
  <si>
    <t>134</t>
  </si>
  <si>
    <t>55347077</t>
  </si>
  <si>
    <t>rošt podlahový svařovaný žárově zinkovaný velikost 40/3mm 1000x1000mm</t>
  </si>
  <si>
    <t>-217917752</t>
  </si>
  <si>
    <t>28,8*1,2 'Přepočtené koeficientem množství</t>
  </si>
  <si>
    <t>135</t>
  </si>
  <si>
    <t>953965.R</t>
  </si>
  <si>
    <t>Lepená kotva M16</t>
  </si>
  <si>
    <t>1352741810</t>
  </si>
  <si>
    <t>771</t>
  </si>
  <si>
    <t>Podlahy z dlaždic</t>
  </si>
  <si>
    <t>136</t>
  </si>
  <si>
    <t>771571810</t>
  </si>
  <si>
    <t>Demontáž podlah z dlaždic keramických kladených do malty</t>
  </si>
  <si>
    <t>-236789380</t>
  </si>
  <si>
    <t>35,30</t>
  </si>
  <si>
    <t>137</t>
  </si>
  <si>
    <t>771121011</t>
  </si>
  <si>
    <t>Příprava podkladu před provedením dlažby nátěr penetrační na podlahu</t>
  </si>
  <si>
    <t>1650309194</t>
  </si>
  <si>
    <t>138</t>
  </si>
  <si>
    <t>771151014</t>
  </si>
  <si>
    <t>Příprava podkladu před provedením dlažby samonivelační stěrka min.pevnosti 20 MPa, tloušťky přes 8 do 10 mm</t>
  </si>
  <si>
    <t>-2005497412</t>
  </si>
  <si>
    <t>139</t>
  </si>
  <si>
    <t>771591112</t>
  </si>
  <si>
    <t>Izolace podlahy pod dlažbu nátěrem nebo stěrkou ve dvou vrstvách</t>
  </si>
  <si>
    <t>1857561916</t>
  </si>
  <si>
    <t>plocha řešených místností viz pol. ker. dlažby vyjma m.č. 133a</t>
  </si>
  <si>
    <t>111,66-13,75</t>
  </si>
  <si>
    <t>sokl do v. 100 mm</t>
  </si>
  <si>
    <t>součet soklů viz tepelná izolace - podlahové pásky vyjma 133a</t>
  </si>
  <si>
    <t>-(17,67-1,0-0,9*3)*0,15</t>
  </si>
  <si>
    <t>140</t>
  </si>
  <si>
    <t>771591264</t>
  </si>
  <si>
    <t>Izolace podlahy pod dlažbu těsnícími izolačními pásy mezi podlahou a stěnu</t>
  </si>
  <si>
    <t>975141915</t>
  </si>
  <si>
    <t>132,88</t>
  </si>
  <si>
    <t>141</t>
  </si>
  <si>
    <t>771574375</t>
  </si>
  <si>
    <t>Montáž podlah z dlaždic keramických lepených flexibilním rychletuhnoucím lepidlem maloformátových pro vysoké mechanické zatížení protiskluzných nebo reliéfních (bezbariérových) přes 9 do 12 ks/m2</t>
  </si>
  <si>
    <t>825149664</t>
  </si>
  <si>
    <t>142</t>
  </si>
  <si>
    <t>5976140.R.1</t>
  </si>
  <si>
    <t>dlažba keramická slinutá protiskluzná R12 do interiéru i exteriéru pro vysoké mechanické namáhání přes 9 do 12ks/m2</t>
  </si>
  <si>
    <t>1026067612</t>
  </si>
  <si>
    <t>42,74*1,15 'Přepočtené koeficientem množství</t>
  </si>
  <si>
    <t>143</t>
  </si>
  <si>
    <t>5976100.R.2</t>
  </si>
  <si>
    <t>dlažba keramická R10 do interiéru přes 9 do 12ks/m2</t>
  </si>
  <si>
    <t>1410070491</t>
  </si>
  <si>
    <t>68,92*1,1 'Přepočtené koeficientem množství</t>
  </si>
  <si>
    <t>144</t>
  </si>
  <si>
    <t>771474113</t>
  </si>
  <si>
    <t>Montáž soklů z dlaždic keramických lepených flexibilním lepidlem rovných, výšky přes 90 do 120 mm</t>
  </si>
  <si>
    <t>-809156938</t>
  </si>
  <si>
    <t>145</t>
  </si>
  <si>
    <t>5976100.R.1.1</t>
  </si>
  <si>
    <t>sokl - dlažba keramická protiskluzná R10 v. 100 mm</t>
  </si>
  <si>
    <t>678478729</t>
  </si>
  <si>
    <t>73,1090909090909*1,1 'Přepočtené koeficientem množství</t>
  </si>
  <si>
    <t>146</t>
  </si>
  <si>
    <t>998771101</t>
  </si>
  <si>
    <t>Přesun hmot pro podlahy z dlaždic stanovený z hmotnosti přesunovaného materiálu vodorovná dopravní vzdálenost do 50 m v objektech výšky do 6 m</t>
  </si>
  <si>
    <t>1122910400</t>
  </si>
  <si>
    <t>781</t>
  </si>
  <si>
    <t>Dokončovací práce - obklady</t>
  </si>
  <si>
    <t>147</t>
  </si>
  <si>
    <t>781121011</t>
  </si>
  <si>
    <t>Příprava podkladu před provedením obkladu nátěr penetrační na stěnu</t>
  </si>
  <si>
    <t>631749906</t>
  </si>
  <si>
    <t>148</t>
  </si>
  <si>
    <t>781474113</t>
  </si>
  <si>
    <t>Montáž obkladů vnitřních stěn z dlaždic keramických lepených flexibilním lepidlem maloformátových hladkých přes 12 do 19 ks/m2</t>
  </si>
  <si>
    <t>-2041820949</t>
  </si>
  <si>
    <t>23,78*2,4-1,0*2,02</t>
  </si>
  <si>
    <t>11,01*2,4-0,9*2,02</t>
  </si>
  <si>
    <t>7,63*1,5-0,9*1,5</t>
  </si>
  <si>
    <t>7,96*1,5-0,8*1,5</t>
  </si>
  <si>
    <t>5,06*1,5-0,8*1,5</t>
  </si>
  <si>
    <t>4,12*1,5-0,8*1,2</t>
  </si>
  <si>
    <t>149</t>
  </si>
  <si>
    <t>59761071</t>
  </si>
  <si>
    <t>obklad keramický hladký přes 12 do 19ks/m2</t>
  </si>
  <si>
    <t>1549605160</t>
  </si>
  <si>
    <t>112,103*1,1 'Přepočtené koeficientem množství</t>
  </si>
  <si>
    <t>150</t>
  </si>
  <si>
    <t>998781101</t>
  </si>
  <si>
    <t>Přesun hmot pro obklady keramické stanovený z hmotnosti přesunovaného materiálu vodorovná dopravní vzdálenost do 50 m v objektech výšky do 6 m</t>
  </si>
  <si>
    <t>-812460895</t>
  </si>
  <si>
    <t>783</t>
  </si>
  <si>
    <t>Dokončovací práce - nátěry</t>
  </si>
  <si>
    <t>151</t>
  </si>
  <si>
    <t>783923161</t>
  </si>
  <si>
    <t>Penetrační nátěr betonových podlah pórovitých ( např. z cihelné dlažby, betonu apod.) akrylátový</t>
  </si>
  <si>
    <t>1565013526</t>
  </si>
  <si>
    <t>schody</t>
  </si>
  <si>
    <t>(1,6*2,7+0,15*1,6*4)*2</t>
  </si>
  <si>
    <t>152</t>
  </si>
  <si>
    <t>7839371.R</t>
  </si>
  <si>
    <t>protiskluzový nátěr betonu (UV odolný, vhodný do exteriéru, akrylátové praskyřičné bázi, souč. tření_x000d_
su0,76/vl0,66, referenční výrobek Vulcan U.V.)</t>
  </si>
  <si>
    <t>948335192</t>
  </si>
  <si>
    <t>784</t>
  </si>
  <si>
    <t>Dokončovací práce - malby a tapety</t>
  </si>
  <si>
    <t>153</t>
  </si>
  <si>
    <t>784121001</t>
  </si>
  <si>
    <t>Oškrabání malby v místnostech výšky do 3,80 m</t>
  </si>
  <si>
    <t>550945393</t>
  </si>
  <si>
    <t>154</t>
  </si>
  <si>
    <t>784181101</t>
  </si>
  <si>
    <t>Penetrace podkladu jednonásobná základní akrylátová bezbarvá v místnostech výšky do 3,80 m</t>
  </si>
  <si>
    <t>-654035637</t>
  </si>
  <si>
    <t>155</t>
  </si>
  <si>
    <t>78421110.R</t>
  </si>
  <si>
    <t>2x otěruvzdorný nátěr soklové části do výšky +130cm na podlahu pomocí disperzní omyvatelné barvy (akrylová pryskyřice, polomat, třída otěru 1, odolnost vůči desinfekčním a čistícím prostředkům.</t>
  </si>
  <si>
    <t>-210346548</t>
  </si>
  <si>
    <t>místnosti bez keram. obkladu - sokly * v. 130 cm</t>
  </si>
  <si>
    <t>80,420*1,3</t>
  </si>
  <si>
    <t>156</t>
  </si>
  <si>
    <t>784221101</t>
  </si>
  <si>
    <t>Malby z malířských směsí otěruvzdorných za sucha dvojnásobné, bílé za sucha otěruvzdorné dobře v místnostech výšky do 3,80 m</t>
  </si>
  <si>
    <t>-767820546</t>
  </si>
  <si>
    <t>odečet otěruvzdor. nátěru soklu</t>
  </si>
  <si>
    <t>-104,546</t>
  </si>
  <si>
    <t>VRN</t>
  </si>
  <si>
    <t>Vedlejší rozpočtové náklady</t>
  </si>
  <si>
    <t>VRN3</t>
  </si>
  <si>
    <t>Zařízení staveniště</t>
  </si>
  <si>
    <t>164</t>
  </si>
  <si>
    <t>03210.R.1</t>
  </si>
  <si>
    <t>Demontáže stávající technologie gastro vč. odvozu a likvidace</t>
  </si>
  <si>
    <t>1024</t>
  </si>
  <si>
    <t>1392617555</t>
  </si>
  <si>
    <t>157</t>
  </si>
  <si>
    <t>03210.R.2</t>
  </si>
  <si>
    <t>Oplocení staveniště - montáž, nájem 3 měsíce, demontáž_x000d_
Oplocení 41 m_x000d_
Vjezdová brána_x000d_
Závěrečný úklid prostranství</t>
  </si>
  <si>
    <t>-1181452124</t>
  </si>
  <si>
    <t>158</t>
  </si>
  <si>
    <t>032103000</t>
  </si>
  <si>
    <t>Doprava, montáž, demontáž, nájem 3 měsíce</t>
  </si>
  <si>
    <t>CS ÚRS 2019 01</t>
  </si>
  <si>
    <t>835173208</t>
  </si>
  <si>
    <t>159</t>
  </si>
  <si>
    <t>03210.R.4</t>
  </si>
  <si>
    <t>Administrativní stůl 500x1400x745 mm</t>
  </si>
  <si>
    <t>-1172530114</t>
  </si>
  <si>
    <t>160</t>
  </si>
  <si>
    <t>03210.R.5</t>
  </si>
  <si>
    <t xml:space="preserve">Židle kancelářská </t>
  </si>
  <si>
    <t>891247866</t>
  </si>
  <si>
    <t>161</t>
  </si>
  <si>
    <t>03210.R.3</t>
  </si>
  <si>
    <t>Dokumentace skutečného provedení stavby</t>
  </si>
  <si>
    <t>-845730890</t>
  </si>
  <si>
    <t>165</t>
  </si>
  <si>
    <t>ost1</t>
  </si>
  <si>
    <t>Poplatky za zábor veřejného prostranství</t>
  </si>
  <si>
    <t>-423283280</t>
  </si>
  <si>
    <t>D.1.4.A - Vytápění</t>
  </si>
  <si>
    <t xml:space="preserve">    730 - Ústřední vytápění</t>
  </si>
  <si>
    <t xml:space="preserve">      730.1 - Potrubí vč. tvarovek, dodávky, montáže a uchycení</t>
  </si>
  <si>
    <t xml:space="preserve">      730.2 - Izolace potrubí vč. tvarovek, dodávky, montáže a příslušenství</t>
  </si>
  <si>
    <t xml:space="preserve">      730.3 - Otopná tělesa vč. dodávky, montáže a příslušenství</t>
  </si>
  <si>
    <t xml:space="preserve">      730.4 - Armatury pro připojení otopných těles vč. dodávky, montáže a příslušenství</t>
  </si>
  <si>
    <t xml:space="preserve">      730.5 - Ostatní armatury vč. dodávky, montáže a příslušenství</t>
  </si>
  <si>
    <t xml:space="preserve">      730.6 - Nátěry</t>
  </si>
  <si>
    <t>OST - Ostatní</t>
  </si>
  <si>
    <t>730</t>
  </si>
  <si>
    <t>Ústřední vytápění</t>
  </si>
  <si>
    <t>730.1</t>
  </si>
  <si>
    <t>Potrubí vč. tvarovek, dodávky, montáže a uchycení</t>
  </si>
  <si>
    <t>733110803</t>
  </si>
  <si>
    <t>Demontáž potrubí z trubek ocelových závitových DN do 15</t>
  </si>
  <si>
    <t>835846551</t>
  </si>
  <si>
    <t>733110806</t>
  </si>
  <si>
    <t>Demontáž potrubí z trubek ocelových závitových DN přes 15 do 32</t>
  </si>
  <si>
    <t>-91534928</t>
  </si>
  <si>
    <t>733110808</t>
  </si>
  <si>
    <t>Demontáž potrubí z trubek ocelových závitových DN přes 32 do 50</t>
  </si>
  <si>
    <t>-1804025357</t>
  </si>
  <si>
    <t>733111303</t>
  </si>
  <si>
    <t>Potrubí z trubek ocelových závitových černých spojovaných svařováním svařovaných běžných nízkotlakých PN 16 do 115°C DN 15</t>
  </si>
  <si>
    <t>-306026310</t>
  </si>
  <si>
    <t>733111304</t>
  </si>
  <si>
    <t>Potrubí z trubek ocelových závitových černých spojovaných svařováním svařovaných běžných nízkotlakých PN 16 do 115°C DN 20</t>
  </si>
  <si>
    <t>-67560334</t>
  </si>
  <si>
    <t>733111306</t>
  </si>
  <si>
    <t>Potrubí z trubek ocelových závitových černých spojovaných svařováním svařovaných běžných nízkotlakých PN 16 do 115°C DN 32</t>
  </si>
  <si>
    <t>-1648628960</t>
  </si>
  <si>
    <t>733111307</t>
  </si>
  <si>
    <t>Potrubí z trubek ocelových závitových černých spojovaných svařováním svařovaných běžných nízkotlakých PN 16 do 115°C DN 40</t>
  </si>
  <si>
    <t>-360044390</t>
  </si>
  <si>
    <t>730.2</t>
  </si>
  <si>
    <t>Izolace potrubí vč. tvarovek, dodávky, montáže a příslušenství</t>
  </si>
  <si>
    <t>7338112D1</t>
  </si>
  <si>
    <t>Návleková tepelná izolace z pěnového PE tl. 15 mm, vnitřní průměr 22 mm vč. materiálu na prořez</t>
  </si>
  <si>
    <t>-811337468</t>
  </si>
  <si>
    <t>7338112D2</t>
  </si>
  <si>
    <t>Návleková tepelná izolace z pěnového PE tl. 20 mm, vnitřní průměr 28 mm vč. materiálu na prořez</t>
  </si>
  <si>
    <t>-230219461</t>
  </si>
  <si>
    <t>7338112D3</t>
  </si>
  <si>
    <t>Návleková tepelná izolace z pěnového PE tl. 30 mm, vnitřní průměr 38 mm vč. materiálu na prořez</t>
  </si>
  <si>
    <t>240296132</t>
  </si>
  <si>
    <t>7338112D4</t>
  </si>
  <si>
    <t>Minerální skruže s AL. povrchem tl. 40 mm, vnitřní průměr 44,5 mm vč. materiálu na prořez</t>
  </si>
  <si>
    <t>1591094546</t>
  </si>
  <si>
    <t>730.3</t>
  </si>
  <si>
    <t>Otopná tělesa vč. dodávky, montáže a příslušenství</t>
  </si>
  <si>
    <t>735152357</t>
  </si>
  <si>
    <t>Otopná tělesa panelová VK dvoudesková PN 1,0 MPa, T do 110°C bez přídavné přestupní plochy výšky tělesa 500 mm stavební délky / výkonu 1000 mm / 838 W</t>
  </si>
  <si>
    <t>2108356914</t>
  </si>
  <si>
    <t>730.4</t>
  </si>
  <si>
    <t>Armatury pro připojení otopných těles vč. dodávky, montáže a příslušenství</t>
  </si>
  <si>
    <t>73419D001</t>
  </si>
  <si>
    <t>RVP - Termostatický ventil s plynulým přesným přednastavením přímý 1/2'' / DN15</t>
  </si>
  <si>
    <t>1502337911</t>
  </si>
  <si>
    <t>73419D002</t>
  </si>
  <si>
    <t>RŠP - Radiátorové uzavírací a regulační šroubení přímé s vypouštěním</t>
  </si>
  <si>
    <t>446492931</t>
  </si>
  <si>
    <t>73419D003</t>
  </si>
  <si>
    <t>TH - Termostatická hlavice</t>
  </si>
  <si>
    <t>-1574521047</t>
  </si>
  <si>
    <t>730.5</t>
  </si>
  <si>
    <t>Ostatní armatury vč. dodávky, montáže a příslušenství</t>
  </si>
  <si>
    <t>734211127</t>
  </si>
  <si>
    <t>Ventily odvzdušňovací závitové automatické se zpětnou klapkou PN 14 do 120°C G 1/2</t>
  </si>
  <si>
    <t>-1459104498</t>
  </si>
  <si>
    <t>730.6</t>
  </si>
  <si>
    <t>Nátěry</t>
  </si>
  <si>
    <t>783614111</t>
  </si>
  <si>
    <t>Základní nátěr otopných těles jednonásobný článkových syntetický</t>
  </si>
  <si>
    <t>-1641272881</t>
  </si>
  <si>
    <t>783617117</t>
  </si>
  <si>
    <t>Krycí nátěr (email) otopných těles článkových dvojnásobný syntetický</t>
  </si>
  <si>
    <t>-2052272748</t>
  </si>
  <si>
    <t>783614551</t>
  </si>
  <si>
    <t>Základní nátěr armatur a kovových potrubí jednonásobný potrubí do DN 50 mm syntetický</t>
  </si>
  <si>
    <t>1087399120</t>
  </si>
  <si>
    <t>783617611</t>
  </si>
  <si>
    <t>Krycí nátěr (email) armatur a kovových potrubí potrubí do DN 50 mm dvojnásobný syntetický standardní</t>
  </si>
  <si>
    <t>-1806694597</t>
  </si>
  <si>
    <t>OST</t>
  </si>
  <si>
    <t>Ostatní</t>
  </si>
  <si>
    <t>OST1</t>
  </si>
  <si>
    <t>-5345782</t>
  </si>
  <si>
    <t>OST2</t>
  </si>
  <si>
    <t>Spojovací a kotevní materiál</t>
  </si>
  <si>
    <t>%</t>
  </si>
  <si>
    <t>-947613544</t>
  </si>
  <si>
    <t>OST3</t>
  </si>
  <si>
    <t>Zkouška v rámci montážních prací - Topná zkouška</t>
  </si>
  <si>
    <t>h</t>
  </si>
  <si>
    <t>239239683</t>
  </si>
  <si>
    <t>OST4</t>
  </si>
  <si>
    <t>Zkouška v rámci montážních prací - Tlaková zkouška</t>
  </si>
  <si>
    <t>kpl</t>
  </si>
  <si>
    <t>1593908693</t>
  </si>
  <si>
    <t>OST5</t>
  </si>
  <si>
    <t>Stavební přípomoce, režie, přesun hmot</t>
  </si>
  <si>
    <t>1128102323</t>
  </si>
  <si>
    <t>OST6</t>
  </si>
  <si>
    <t>Napojení na stávající potrubí</t>
  </si>
  <si>
    <t>-1329708599</t>
  </si>
  <si>
    <t>D.1.4.B - GASTRO</t>
  </si>
  <si>
    <t xml:space="preserve">A - Příjem zboží </t>
  </si>
  <si>
    <t xml:space="preserve">B - Skladování odpadků </t>
  </si>
  <si>
    <t>C - Úklidová nika</t>
  </si>
  <si>
    <t>D - Suchý sklad potravin</t>
  </si>
  <si>
    <t>E - Chlazené potraviny</t>
  </si>
  <si>
    <t xml:space="preserve">F - Hrubá příprava zeleniny a skladování zeleniny </t>
  </si>
  <si>
    <t>G - Připrava masa</t>
  </si>
  <si>
    <t>H - Příprava těsta</t>
  </si>
  <si>
    <t xml:space="preserve">J - Čistá přípravna zeleniny </t>
  </si>
  <si>
    <t xml:space="preserve">K - Přípravna  studené kuchyně</t>
  </si>
  <si>
    <t>L - Varna</t>
  </si>
  <si>
    <t xml:space="preserve">M - Porcování jidla </t>
  </si>
  <si>
    <t>N - Příprava na výdej</t>
  </si>
  <si>
    <t xml:space="preserve">O - Výdej jídel </t>
  </si>
  <si>
    <t>P - Výdej nápojů</t>
  </si>
  <si>
    <t xml:space="preserve">Q - Mytí stolního nádobí </t>
  </si>
  <si>
    <t>R - Mytí provozního nádobí</t>
  </si>
  <si>
    <t>A</t>
  </si>
  <si>
    <t xml:space="preserve">Příjem zboží </t>
  </si>
  <si>
    <t>A1</t>
  </si>
  <si>
    <t>Příjmová váha, váživost 150 kg, rozměr vážní plochy 460x570mm, provedení litina / nerez, LCD displej, fukce- vážení, pořčítání kusů, navažování, certifikace pro obchodní vážení - ES ověření, LCD displej</t>
  </si>
  <si>
    <t>A2</t>
  </si>
  <si>
    <t>Plošinový vozík, nosnost vozíku min. 150 kg, pojízdné provedení - 4x otočné kolečko, každé o průměru 100mm, 2x opatřené aretační brzdou, tuhé, pevné svařované provedení, vozík nerezový</t>
  </si>
  <si>
    <t>B</t>
  </si>
  <si>
    <t xml:space="preserve">Skladování odpadků </t>
  </si>
  <si>
    <t>B1</t>
  </si>
  <si>
    <t>Profesionální chladnička, objem 130 lt, bílá, 1x plné dveře, ventilované cirkulační chlazení, digitální termostat, automatické odtávání, integrovaný zámek dveří, teplotní rozsah -2°C až +8°C</t>
  </si>
  <si>
    <t>B2</t>
  </si>
  <si>
    <t>Podlahová vpusť, s protizápachovou uzávěrou k zalití do podlahy, vč. pochůzného podlahového vyjímatelného roštu, vývod pro připojení do kanalizace</t>
  </si>
  <si>
    <t>B3</t>
  </si>
  <si>
    <t>Nástěnná vodovodní baterie - dodávka stavby</t>
  </si>
  <si>
    <t>C</t>
  </si>
  <si>
    <t>Úklidová nika</t>
  </si>
  <si>
    <t>C1</t>
  </si>
  <si>
    <t>Skladový regál, 4x plná police, regál montovaný, dodávka vč. spojovacího materiálu, komaxitové provedení - bílá barva police i stojen, nosnost každé police min. 150kg, celková nosnost regálu min. 600 kg</t>
  </si>
  <si>
    <t>C2</t>
  </si>
  <si>
    <t>Výlevka - dodávka stavby</t>
  </si>
  <si>
    <t>Suchý sklad potravin</t>
  </si>
  <si>
    <t>D1</t>
  </si>
  <si>
    <t>D2</t>
  </si>
  <si>
    <t>E</t>
  </si>
  <si>
    <t>Chlazené potraviny</t>
  </si>
  <si>
    <t>E1</t>
  </si>
  <si>
    <t>Profesionální chladnička, objem 700 lt, celonerezové provedení - provedení vně i uvnitř nerezová ocel AISI 304, 1x plné dveře, ventilované cirkulační chlazení, digitální termostat, automatické odtávání a automatické odpařování kondenzátu, integrovaný zámek dveří, smozavírající dveře 90°, vnitřní zaoblené rohy, izolace 60 mm, vysoká ůčinost chlazení i při okolní teplotě až +43°C, nastavitelné nerezové nožky, nahraditelné magnetické pryžové těsnění, vnitřní prostor přizpůsoben rozměrům GN 2/1 nebo přepravkám 600x400mm, 3x nastavitelná roštová police</t>
  </si>
  <si>
    <t>E2</t>
  </si>
  <si>
    <t>Profesionální chladnička, objem 340 lt, nerezové opláštění, 1x plné dveře, ventilované cirkulační chlazení, digitální termostat, automatické odtávání, integrovaný zámek dveří, teplotní rozsah -2°C až +8°C</t>
  </si>
  <si>
    <t>E3</t>
  </si>
  <si>
    <t>Pultová mraznička, bílá, 1x plné víko, objem cca 284 lt, energetická třída A+, funkce SUPER mrazení, teplotní rozsah -18°C až -24°C, bílá, osvětlení, integrovaný zámek víka</t>
  </si>
  <si>
    <t>F</t>
  </si>
  <si>
    <t xml:space="preserve">Hrubá příprava zeleniny a skladování zeleniny </t>
  </si>
  <si>
    <t>F1</t>
  </si>
  <si>
    <t>Mycí stůl, 1x vevařený lisovaný dřez o rozměru 300x340x200mm se sifonem umístěný vpravo, prolomená pracovní deska, 1x otvor pro baterii, vpravo přesah pracovní desky, pravý přesah desky s úkosem, 1x plná police, vlevo pod pracovní deskou umístěná 2x výsuvná zásuvka o velikosti 1x GN 1/1-150 mm, zadní lem, pravý lem, kapotáž dřezu z čela a obou boků, nerezové provedení</t>
  </si>
  <si>
    <t>F2</t>
  </si>
  <si>
    <t>Stojánková vodovodní baterie - páková</t>
  </si>
  <si>
    <t>F3</t>
  </si>
  <si>
    <t>Mycí stůl, 1x vevařený lisovaný dřez o rozměru 860x600x450mm se sifonem umístěný vpravo, prolomená pracovní deska, 1x otvor pro baterii, 1x plná police, zadní lem, levý lem, kapotáž dřezu z čela a obou boků, nerezové provedení</t>
  </si>
  <si>
    <t>F4</t>
  </si>
  <si>
    <t>F5</t>
  </si>
  <si>
    <t>Škrabka brambor a kořenové zeleniny, nerezové provedení vnějšího pláště, objem jedné náplně 12 kg brambor, teoretická kapacita škrabky cca 200 kg brambor / 1 hod.,</t>
  </si>
  <si>
    <t>F6</t>
  </si>
  <si>
    <t>Lapač škrobu a šlupek, nerezové provedení, kompatibilní se škrabkou brambor na poz. F5</t>
  </si>
  <si>
    <t>F7</t>
  </si>
  <si>
    <t>G</t>
  </si>
  <si>
    <t>Připrava masa</t>
  </si>
  <si>
    <t>G1</t>
  </si>
  <si>
    <t>Chlazený stůl třísekcový, první sekce vybavena křídlovými dvířky, druhá sekce vybavena 2x výsuvnou zásuvkou, třetí sekce vybavenou 2x výsuvnou zásuvkou, objem 428 litrů, nerezové provedení, stůl osazený pracovní deskou s lisovaným dřezem 330x330x200 mm se sifonem nad agregátem, chladící agregát umístěn vpravo, vnitřní rozměr zásuvek pro velikost GN 1/1, chladivo R-600a, ventilované cirkulační chlazení, pracovní teplota -2°C až +8 °C při okolní teplotě 43°C, digitální displej pro elektronické řízení teploty a odmražování, stupeň ochrany IPX5, tlakově vtřikovaná polyuretanová izolace o síle 50 mm a hustotě 40kg/m3, výškově stavitelné nožičky</t>
  </si>
  <si>
    <t>G2</t>
  </si>
  <si>
    <t>G3</t>
  </si>
  <si>
    <t>Masodeska na porcování masa</t>
  </si>
  <si>
    <t>G4</t>
  </si>
  <si>
    <t>Nástěnná skříňka, opláštěné oba boky, opláštěná záda, z čela přístupná formou posuvných dvířek, uvnitř 1x plná police, kotvení skříňky na zeď pomocí závěsné lišty, stavitelná prostřední police, vlevo pod spodní policí podvěšená 5x kořenka - GN 1/9-100</t>
  </si>
  <si>
    <t>G5</t>
  </si>
  <si>
    <t>Pracovní stůl, vlevo pod pracovní deskou 1x výsuvná zásuvka o velikosti GN 1/1-150 mm, 1x plná police, pravý přesah desky, výřez pravého zadního rohu, zadní lem, pravý lem, nerezové provedení</t>
  </si>
  <si>
    <t>G6</t>
  </si>
  <si>
    <t>Nerezová kombinovaná výlevka, rozměr výlevky 400x400x200, rozměr umyvadla 440x280x140 se sifonem</t>
  </si>
  <si>
    <t>G7</t>
  </si>
  <si>
    <t>Stojánková vodovodní baterie, hygienické pákové loketní ovládání "CLINIC"</t>
  </si>
  <si>
    <t>H</t>
  </si>
  <si>
    <t>Příprava těsta</t>
  </si>
  <si>
    <t>H1</t>
  </si>
  <si>
    <t>Pracovní stůl, pod pracovní deskou umístěná 3x výsuvná zásuvka, vnitřní rozměr každé zásuvky GN 1/1-150 mm, dřevěná (buková) pracovní deska, zadní lem, nerezové provedení, zadní přesah desky 180mm</t>
  </si>
  <si>
    <t>H2</t>
  </si>
  <si>
    <t>Pracovní stůl, 2x plná police, dřevěná (buková) pracovní deska, zadní lem, nerezové provedení, zadní přesah desky 180mm</t>
  </si>
  <si>
    <t>H3</t>
  </si>
  <si>
    <t>Univerzální robot - stávající zařízení</t>
  </si>
  <si>
    <t>J</t>
  </si>
  <si>
    <t xml:space="preserve">Čistá přípravna zeleniny </t>
  </si>
  <si>
    <t>J1</t>
  </si>
  <si>
    <t>Pracovní stůl, 1x plná police, zadní lem, pravý lem, nerezové provedení</t>
  </si>
  <si>
    <t>J2</t>
  </si>
  <si>
    <t>Chlazený stůl třísekcový, první sekce vybavena křídlovými dvířky, druhá sekce vybavena křídlovými dvířky, třetí sekce vybavenou 2x výsuvnou zásuvkou, objem 428 litrů, nerezové provedení, stůl osazený pracovní deskou s lisovaným dřezem 330x330x200 mm se sifonem nad agregátem se sifonem, chladící agregát umístěn vpravo, vnitřní rozměr zásuvek pro velikost GN 1/1, chladivo R-600a, ventilované cirkulační chlazení, pracovní teplota -2°C až +8 °C při okolní teplotě 43°C, digitální displej pro elektronické řízení teploty a odmražování, stupeň ochrany IPX5, tlakově vtřikovaná polyuretanová izolace o síle 50 mm a hustotě 40kg/m3, výškově stavitelné nožičky</t>
  </si>
  <si>
    <t>J3</t>
  </si>
  <si>
    <t>J4</t>
  </si>
  <si>
    <t>Krouhač zeleniny, výkon cca 80 kg / 1 hod., zařízení umožňuje plátkování, vlnkování, strouhání, nudličkování, kostičkování a hranolkování, indukční motor, odnímatelná krouhací hlava se 2 násypnými otvory - 1x kruhový o průměru 58mm, 1x otvor ve tvaru "D" - plocha 104cm2</t>
  </si>
  <si>
    <t>J5</t>
  </si>
  <si>
    <t>Sada 6 disků - 1x plátkovač 2mm, 1x plátkovač 4mm, 1x strouhač 1,5mm, 1x nudličkovač 4x4mm, kostičkovač 10x10x10 mm ( 2 disky - kostičkovač a mřížka)</t>
  </si>
  <si>
    <t xml:space="preserve">Přípravna  studené kuchyně</t>
  </si>
  <si>
    <t>K1</t>
  </si>
  <si>
    <t>Pracovní stůl, 2x výsuvná zásuvka pod pracovní deskou, kapacita zásuvky 1x GN 1/1 -150 mm, obě zásuvky umístěné vlevo, vlevo částečná 1x plná police, vpravo ve spodním prostoru volné místo pro umístěné podstolové chladničky, 6x noha stolu, zadní lem, nerezové provedení</t>
  </si>
  <si>
    <t>K2</t>
  </si>
  <si>
    <t>Profesionální chladnička, objem 130 lt, nerezové opláštění, 1x plné dveře, ventilované cirkulační chlazení, digitální termostat, automatické odtávání, integrovaný zámek dveří, teplotní rozsah -2°C až +8°C</t>
  </si>
  <si>
    <t>K3</t>
  </si>
  <si>
    <t>Nástěnná skříňka, opláštěné oba boky, opláštěná záda, z čela přístupná formou posuvných dvířek, uvnitř 1x plná police, kotvení skříňky na zeď pomocí závěsné lišty, stavitelná prostřední police</t>
  </si>
  <si>
    <t>K4</t>
  </si>
  <si>
    <t>Univerzální robot, objem nádoby 9,5 lt, součástí 1x šlehací metla, 1x hnětací hák, 1x míchač, časovač, regulace rychlosti 1 až 10 (181 až 561 ot./min), digitální ovládání, planetové uložení nástavců, bezpečnostní mikrospínače, odnímatelná nerezová nádoba, zvuková signalizace ukočení pracovního cyklu</t>
  </si>
  <si>
    <t>K5</t>
  </si>
  <si>
    <t>Nářezový stroj, šnekový převod, šikmé uložení stolu, průměr nože 250 mm, zubatý nůž, motor s ventilátorem a pojistkou proti přehřátí, přídavné brusné zařízení v ceně, speciální antiadhésní úprava nože, tlakový odlitek z hliníkové slitiny, rozměr stolu 210x170mm</t>
  </si>
  <si>
    <t>L</t>
  </si>
  <si>
    <t>Varna</t>
  </si>
  <si>
    <t>L1</t>
  </si>
  <si>
    <t>Elektrická multifunkční pánev, dvouvanová, kapacita vany 2x 17 lt, topný systém s celoplošnými topnými keramickými destičkami, z důvodu jednotného ovládání a kompatibility musí mít multifunkční pánev stejný ovládácí panel jako konvektomat na poz. L10, třívrstvé dno pánve z neoddělitelných ocelových vrstev odolné proti poškrábání, sonda teploty jádra s 6 měřícími body, vypouštění vody po vaření a čištění přímo vestavěným odtokem v každé nádobě, integrovaná, inteligentní asistent vaření se 6 provozními režimy: maso, ryby, zelenina a přílohy, pokrmy z vajec, polévky a omáčky, mléčné a sladké pokrmy nebo 5 postupů přípravy vaření, smažení, pečení, grilování a funkce regenerace, Vaření při nízké teplotě (i přes noc), konfitování, vaření sous-vide, flexibilní rozdělení dna pánve na zóny s rozdílnými teplotami (teploty, Manuální režim: vaření pomocí volně nastavitelné teploty tekutiny, teploty dna pánve nebo teploty oleje, Teplotní rozsah 30 °C–250 °C, Možnost volného programování a pojmenování 1 200 programů s až 12 kroky, AutoLift: zařízení pro automatické zvedání a spouštění pro vaření v koších, Rozpoznávání varného média v nádobě: nehrozí nebezpečí popálení ani připálení oleje, Vaření s teplotním rozdílem k šetrné přípravě velkých kusů masa, ergonomicky ovládaná ruční sprcha s automatickým zpětným navíjením do zařízení přepínatelným proudem (bodový a sprchovací proud) a integrovanou funkcí uzavření vody, integrovaná zásuvka 1 NAC 230V, magnetický držák sondy vnitřní teploty, pánev naklonitelná pomocí elektrického válce, víko se otvírá a zavírá pomocí elektrického válce, víko s integrovaným přívodem vody, Automatické plnění nádoby vodou s přesností na litry systém SDS - Servisní diagnostický systém s automatickým zobrazováním servisních hlášení, Indikátor provozního stavu a výstražné indikátory např horkého oleje při fritování, Rozhraní USB pro export dat HACCP, servisních dat a varných programů, bezpečnostní omezovač teploty, servisní přístup ze předu, Hygienická pánev beze spár se zaoblenými rohy, barevný skleněný TFT diplej o velikosti 10,1", centrální ovládací kolečko s možností stlačení určené k potvrzení, Výběr průvodce pro obsluhu z více než 40 jazyků, zobrazení skutečných a požadovaných hodnot, sledování zařízení z PC, chytrého telefonu nebo tabletu pomocí,vytvoření uživatelsky specifických profilů pro individuální konfiguraci zařízení a ovládání, např. individuální úvodní obrazovka, Předvolby parametrů přípravy podle jednotlivých zemí nezávisle na nastaveném jazyku, výběr další kuchyně možný, z důvodu jednotného ovládání a kompatibility musí mít multifunkční pánev stejný ovládácí panel jako konvektomat na poz. L10</t>
  </si>
  <si>
    <t>L2</t>
  </si>
  <si>
    <t>Podstavec pod multifuknční pánev, celonerezové provedení, 2x výsuv pro umístění nádob, 2x sloupec vsunů na plechy GN 1/1</t>
  </si>
  <si>
    <t>L3</t>
  </si>
  <si>
    <t>Příslušenství k multifunkční pánvi - rameno pro zvedání a spouštění košů</t>
  </si>
  <si>
    <t>L4</t>
  </si>
  <si>
    <t>Příslušenství k multifunkční pánvi - varný koš</t>
  </si>
  <si>
    <t>L5</t>
  </si>
  <si>
    <t>Příslušenství k multifunkční pánvi - fritovací koš</t>
  </si>
  <si>
    <t>L6</t>
  </si>
  <si>
    <t>Příslušenství k multifunkční pánvi - špachtle</t>
  </si>
  <si>
    <t>L7</t>
  </si>
  <si>
    <t>Příslušenství k multifunkční pánvi - rošt na dno pánve</t>
  </si>
  <si>
    <t>L8</t>
  </si>
  <si>
    <t>Příslušenství k multifunkční pánvi - síto</t>
  </si>
  <si>
    <t>L9</t>
  </si>
  <si>
    <t>Příslušenství k multifunkční pánvi - čistící houba SCOTCHBRICK na pánve</t>
  </si>
  <si>
    <t>L10</t>
  </si>
  <si>
    <t>Konvektomat elektrický, BOJLEROVÝ VYVÍJEČ PÁRY, kapacita 6x GN 1/1, z důvodu jednotného ovládání a kompatibility musí mít konvektomat stejný ovládácí panel jako multifunkční pánev na poz. L1, 6-ti bodová teplotní vpichová sonda, speciální vyjímatelné závěsné rámy s rozestupem zásuvů min. 68 mm - z důvodu možnosti využití plechů výšky 65mm do každého vsunu, plechy do konvektomatu zasouvány podélně tzn. délka každého vsunu min 450mm, režimy konvektomatu: Vaření v páře 30°C až 130°C, Horký vzduch 30°C až 300°C, kombinace páry a horkého vzduchu 30°C až 300°C, , trojíté sklo dveří, inteligetní síťové propojitelný varný systém s režimem: drůběž, maso, ryby, vaječné pokrmy, dezerty a přílohy, zelenina a pečivo, finishing, metody vaření: smažení, vaření, pečení a grilovaní, Inteligentní regulace klimatu, Inteligentní příprava pokrmů, optimální organizace nekolika varných procesů a kombinované přípravy, automatické odstranění mezer v plánování, automatická optimalizace času a energie připlánovaní přípravy na stejnou dobu, nteligentní systém čištění a odvápňování zařízení systém sám zvolí délku programu a množství mycích a odvápňovacích tablet dle míry znečištění, Inteligentní regulace klimatu s meřením, nastavením a regulací vlhkosti s přesností na procenta. - Dynamické proudění vzduchu ve varné komoře, ventilátor s pěti rychlostmi. - Na sekundu přesnémonitorování a vypočítání zhnědnutí na základě Maillardovy reakce s cíle opakovat optimální výsledek vaření. Intuitivní programování až 1200 varných programů obsahujících až 12 kroků. Funkce rychlé zchlazení varné komory, LED osvětlení komory s vysokým barevným rozlišením, Integrovaná ruční sprcha s automatickým navíjením a nastavitelnou funkčí rozprašování a vodního paprsku, Integrovaná brzda oběžného kola ventilátoru, Datová Pamět HACCP s výstup přes USB disk nebo volitelné ukládání a správa v siťovém rozhraní na bázi cloudu, 9 programů čístění určených k bezobslužnému čištění přes noc, Extrémně rychlé 12 minutové čištění, Hygienická instalace bez použití noh pro sadné a bezpečné čištění, Ochrana proti stříkající vodě IPX5, barevný dotykový disjlej 10,1" s vysokým rozlišením, centrální ovládací kolečko s funkcí push, z důvodu jednotného ovládání a kompatibility musí mít konvektomat stejný ovládácí panel jako multifunkční pánev na poz. L1</t>
  </si>
  <si>
    <t>L11</t>
  </si>
  <si>
    <t>Podstavec pod konvektomat, celonerezové provedení, 2x sloupec zásuvů pro GN 1/1</t>
  </si>
  <si>
    <t>L12</t>
  </si>
  <si>
    <t>Elektrický sporák, tálový, 4x varná plotna, příkon každé plotny 2,5kW, varná plotna o velikosti 770x570mm, samostatná regulace jednotlivých zón, tálová deska o síle 20mm, regulace teploty 50°C až 450°C, nerezové provedení, provedení sporáku vč. podestavby, podestavba sporáku uzavřená - opláštěné oba boky, opláštěná záda, 1x plná police - dno</t>
  </si>
  <si>
    <t>L15</t>
  </si>
  <si>
    <t>Administrativný stůl - dodávka stavby</t>
  </si>
  <si>
    <t xml:space="preserve">Porcování jidla </t>
  </si>
  <si>
    <t>M1</t>
  </si>
  <si>
    <t>Pracovní stůl, vlevo pod pracovní deskou zásuvkový blok, zásuvkový blok obsahují 3x výsuvnou zásuvku, vpravo pod pracovní deskou 2x plná police, zadní lem, nerezové provedení</t>
  </si>
  <si>
    <t>N</t>
  </si>
  <si>
    <t>Příprava na výdej</t>
  </si>
  <si>
    <t>N1</t>
  </si>
  <si>
    <t>Pracovní stůl s trnoží, spodní prostor volný a uzpůsobený pro zabudování podstolové chladničky, zadní lem, nerezové provedení</t>
  </si>
  <si>
    <t>N2</t>
  </si>
  <si>
    <t>N3</t>
  </si>
  <si>
    <t>Servírovací vozík dvoupolicový, světlost mezi policemi 480 mm, každá police s prolisovanou plochou, nosnost 50 kg/police, pojízdné provedení - 4x otočné kolečko, každé o průměru 100mm, 2x opatřené aretační brzdou, tuhé, pevné svařované provedení, vozík nerezový</t>
  </si>
  <si>
    <t>O</t>
  </si>
  <si>
    <t xml:space="preserve">Výdej jídel </t>
  </si>
  <si>
    <t>O1</t>
  </si>
  <si>
    <t>Vyhřívaná výdejní lázeň, dělená, pojízdná, kapacita 2x GN 1/1-200, každá vana opatřena samostatným výpustným ventilem na vodu, samostatným termostatem pro regulaci teploty až do +90°C a samostatným vypaníčem, nerezové provedení, 1x plná police, pojízdné provedení - 4x otočné kolečko, každé o průměru 100mm, 2x opatřené aretační brzdou</t>
  </si>
  <si>
    <t>O3</t>
  </si>
  <si>
    <t>Parapetní deska, plně podlepená, nez lemů, nerezové provedení</t>
  </si>
  <si>
    <t>P</t>
  </si>
  <si>
    <t>Výdej nápojů</t>
  </si>
  <si>
    <t>P1</t>
  </si>
  <si>
    <t>Pracovní stůl, 1x plná police, prolomená pracovní deska, nerezové provedení, pojízdné provedení - 4x otočné kolečko, každé o průměru 100mm, 2x opatřené aretační brzdou, příprava stolu pro provedení dodatečného opláštění, opláštění není předmětem dodávky gastro</t>
  </si>
  <si>
    <t>P2</t>
  </si>
  <si>
    <t>Termovárnice, objem 20 lt, provedení termovárnice s vyhříváním, 1x plastový kohout Tomlinson</t>
  </si>
  <si>
    <t>Koš na sklenice, plastový, vč. nástavce pro zvýšený výšky koše na 150mm</t>
  </si>
  <si>
    <t>Q</t>
  </si>
  <si>
    <t xml:space="preserve">Mytí stolního nádobí </t>
  </si>
  <si>
    <t>Q1</t>
  </si>
  <si>
    <t>Mycí stůl, 1x vevařený lisovaný dřez o rozměru 450x450x250mm se sifonem, dřez umístěn vpravo, 1x otvor pro stojánkovou tlakovou sprchu, zvýšený zadní lem - ostřiková stěna 150mm, levý lem, prolamovaná pracovní deska, nerezové provedení</t>
  </si>
  <si>
    <t>Q2</t>
  </si>
  <si>
    <t>Sprcha s baterií ze stolu a s ramínkem, nerezová tlaková hadice, vyrovnávací pružina, tlaková sprcha s pákovým ovladačem</t>
  </si>
  <si>
    <t>Q3</t>
  </si>
  <si>
    <t>Myčka podstolová, koš 500x500 mm, možnost připojení mycího stroje na LAN (konektor RJ 45), vyhodnocení úspor denního provozu a hlášení chyb přes internetové rozhraní, provedení myčky se zabudovanou repukerací - tj. zpětné získávání tepla z odpadních par, spotřeba vody na oplach max. 2,4 lt vstupní výška min. 404mm, barevný dotykový displej z robustního skla (tvrdost IK07), VarioPower systém mytí nádobí: mycí pole ve tvaru "S" s maximálním pokrytím povrchu a optimalizovaná geometrie proudu pro nejvyšší čístící sílu s nastavitelným tlakem vody/mycího čerpadla - automatické nastavení mycího tlaku podle typu nádobí a míry jeho znečištění – slabě znečištěné nádobí se umyje vodou slabšího tlaku, velmi znečištěné pak vodou tlaku vyššího, dle stupně znečištění systém také automaticky upravuje hodnoty dalších faktorů mycího procesu – tzn. teplotu, čas, množství mycího a oplachového prostředku, vyměnitelní, lehce vyjímatelná mycí pole, Zobrazení teplot (bojler a tank), zobrazení provozních ůdajů, zobrazení chybových hlášení vč. kódů chyb a textu, Hygienický záznámník s pamětí dat, řízený samočistítí program, USB rozhraní, časové nastavitelné automatické zapnutí a vypnutí myčky, program na výměnu vody v nádrži, program a odvápnění, hlubokotažená mycí nádrž s hygienickým topným tělesem, 4- násobný filtrační systém se senzorem zakalení, dvouplášťové krytování včetně dveří, odpadní čerpadlo, zabudovaný dávkovač mycího a leštícího prostředku, bezpečností spínač ve dveříchs polohou větrání dveří, Nastavení myčky zabezpečeno PIN ve dvou úrovních (manažer/servis), celonerezové hygienické provedení z taženého plechu pro snadnou údržbu, dávkovací čerpadlo pro mycí prostředek, dávkovací čerpadlo pro oplachový prostředek, termostop pro hygienickou bezpečnost, integrované zásobníky na chemii z důvodu úspory místa v kuchyni</t>
  </si>
  <si>
    <t>Q4</t>
  </si>
  <si>
    <t>Podstavec, 1x plná police, kompatibilní s myčkou nádobí na poz. Q3, nerezové provedení</t>
  </si>
  <si>
    <t>Q5</t>
  </si>
  <si>
    <t>Automatický změkčovač vody, objemově řízená regenerace s možností přepnutí regenerace ně časově řízené, elektronické ovládání, v případě objemového nastavení možnost v rozsahu 0 99m3, objem pryskyřice 10 lt., možnost kontinuálního provozu tzn. při regeneraci zajištěna dodávka vody</t>
  </si>
  <si>
    <t>Q6</t>
  </si>
  <si>
    <t>Pracovní stůl, odkapový, provedení stolu s trnoží, horní odkapová plocha tvořena děrovaným plechem s otvory pr. 6mm, pod odkládací plochou zapuštěná sběrná vanička výšky 35 mm s odvodem vody, zadní lem, levý lem</t>
  </si>
  <si>
    <t>Q7</t>
  </si>
  <si>
    <t>Skříň uzavřená, opláštěné oba boky, opláštěná záda, z čela skříň přístupná formou posuvných dvířek, provedení dvířek dělené - v horní polovině skříňky 2x posuvné dveře, v dolní polovině skříňky 2x posuvné dveře, 4x plná police</t>
  </si>
  <si>
    <t>Q8</t>
  </si>
  <si>
    <t>Celonerezové nástěnné umyvadlo s kolením ovládáním, sifonem a vodovodní baterií, odnímatelný zadní lem</t>
  </si>
  <si>
    <t>Q9</t>
  </si>
  <si>
    <t>Pojízdný talířový zásobník, jednotubusový s ohřevem, kapacita 1x 60 talířů, max průměr talířů 320mm, nerezové provedení, zásobník disponuje topným tělesem a termostatem pro regulaci teploty až do +90°C, pojízdné provedení - 4x otočné kolečko, každé o průměru 100mm, 2x opatřené aretační brzdou</t>
  </si>
  <si>
    <t>R</t>
  </si>
  <si>
    <t>Mytí provozního nádobí</t>
  </si>
  <si>
    <t>R1</t>
  </si>
  <si>
    <t>R2</t>
  </si>
  <si>
    <t>Skladový regál, 4x plná police, každá police opatřena podélnými výztuhami, regál svařovaný, tuhá, pevná konstrukce, celonerezové provedení, konstrukce regálu z jaklu min. 40x40mm</t>
  </si>
  <si>
    <t>R3</t>
  </si>
  <si>
    <t>Mycí stůl, 2x vevařený lisovaný dřez, každý dřez o rozměru 600x500x300mm se sifonem, prolomená pracovní deska, levý přesah pracovní desky, v levém zadním rohu výřez, 1x otvor pro stojánkovou tlakovou sprchu, zvýšený zadní lem - ostřiková stěna 150mm, levý lem, kapotáž dřezů z čela a obou boků, nerezové provedení</t>
  </si>
  <si>
    <t>R4</t>
  </si>
  <si>
    <t>R5</t>
  </si>
  <si>
    <t>Myčka na černé nádobí, rozměr koše min. 650x500mm, vstupní výška min. 400 mm, výkon min. 12 / 29 / 38 košů / hod., spotřeba čerstvé vody/cyklus max. 4,4 lt, objem mycí vany min. 25 lt., mycí systém je tvořený reverzními mycími rameny umístěnými nahoře a dole, vícenásobný mycí systém, jednotlačítkové ovládání, automatický čistící program, integrované dávkovací čerpadlo pro mycí prostředek, integrované dávkovací čerpadlo pro oplachový prostředek, odpadové čerpadlo</t>
  </si>
  <si>
    <t>R5a</t>
  </si>
  <si>
    <t>Rozšíření výbavy myčky - možnost přípání teplot pro mytí sklenic + příprava na dávkování prostředku na odpěňování</t>
  </si>
  <si>
    <t>R6</t>
  </si>
  <si>
    <t>Podstavec, 1x plná police, kompatibilní s myčkou nádobí na poz. R5, nerezové provedení</t>
  </si>
  <si>
    <t>R7</t>
  </si>
  <si>
    <t>D.1.4.C - Vzduchotechnika+Chlazení</t>
  </si>
  <si>
    <t>751 - Vzduchotechnika</t>
  </si>
  <si>
    <t xml:space="preserve">    zař. č.1 - zař. č. 1</t>
  </si>
  <si>
    <t xml:space="preserve">    zař. č.2 - zař. č. 2</t>
  </si>
  <si>
    <t xml:space="preserve">    OST - Ostatní</t>
  </si>
  <si>
    <t>751</t>
  </si>
  <si>
    <t>Vzduchotechnika</t>
  </si>
  <si>
    <t>zař. č.1</t>
  </si>
  <si>
    <t>zař. č. 1</t>
  </si>
  <si>
    <t>DG.VZT.1.1</t>
  </si>
  <si>
    <t>Vzduchotechnická jednotka 5400 m3/h dle specifikace tech. zprávy vč. příslušenství</t>
  </si>
  <si>
    <t>1400259795</t>
  </si>
  <si>
    <t>751611117</t>
  </si>
  <si>
    <t>Montáž vzduchotechnické jednotky s rekuperací tepla stojaté s výměnou vzduchu do 9 000 m3/h</t>
  </si>
  <si>
    <t>219246394</t>
  </si>
  <si>
    <t>DG.VZT.1.12</t>
  </si>
  <si>
    <t>Integrovaný větrací strop (specifikace viz samostatný výkres a příloha TZ)</t>
  </si>
  <si>
    <t>-77471969</t>
  </si>
  <si>
    <t>751377001</t>
  </si>
  <si>
    <t>Montáž odsávacích stropů, zákrytů odsávacího stropu</t>
  </si>
  <si>
    <t>-1247511965</t>
  </si>
  <si>
    <t>DG.VZT.1.4</t>
  </si>
  <si>
    <t>Sací/výfukový šikmý kus s krycí mřížkou tahokov 710x710 mm</t>
  </si>
  <si>
    <t>-142605175</t>
  </si>
  <si>
    <t>751514713</t>
  </si>
  <si>
    <t>Montáž protidešťové stříšky nebo výfukové hlavice do plechového potrubí čtyřhranné s přírubou, průřezu přes 0,070 do 0,140 m2</t>
  </si>
  <si>
    <t>2062226662</t>
  </si>
  <si>
    <t>DG.VZT.1.3</t>
  </si>
  <si>
    <t>Kulisový tlumič hluku 710x710 mm L=1500 mm, 4x100 kulisy (včetně náběhů)</t>
  </si>
  <si>
    <t>521196745</t>
  </si>
  <si>
    <t>751344124</t>
  </si>
  <si>
    <t>Montáž tlumičů hluku pro čtyřhranné potrubí, průřezu přes 0,450 do 0,600 m2</t>
  </si>
  <si>
    <t>1265918719</t>
  </si>
  <si>
    <t>Pol39.1</t>
  </si>
  <si>
    <t>Talířový ventil odvodní pr. 100 mm</t>
  </si>
  <si>
    <t>439156577</t>
  </si>
  <si>
    <t>751322011</t>
  </si>
  <si>
    <t>Montáž talířových ventilů, anemostatů, dýz talířového ventilu, průměru do 100 mm</t>
  </si>
  <si>
    <t>13829368</t>
  </si>
  <si>
    <t>Pol44</t>
  </si>
  <si>
    <t>Talířový ventil odvodní pr. 125 mm</t>
  </si>
  <si>
    <t>-665823891</t>
  </si>
  <si>
    <t>Pol44.2</t>
  </si>
  <si>
    <t>Talířový ventil přívodní pr. 125 mm</t>
  </si>
  <si>
    <t>-1132252191</t>
  </si>
  <si>
    <t>751322012</t>
  </si>
  <si>
    <t>Montáž talířových ventilů, anemostatů, dýz talířového ventilu, průměru přes 100 do 200 mm</t>
  </si>
  <si>
    <t>620005227</t>
  </si>
  <si>
    <t>DG.VZT.1.6</t>
  </si>
  <si>
    <t>Přívodní čtvercový anemostat vč. boxu a regulace 250x250 mm</t>
  </si>
  <si>
    <t>-233654892</t>
  </si>
  <si>
    <t>1*2 'Přepočtené koeficientem množství</t>
  </si>
  <si>
    <t>751322131</t>
  </si>
  <si>
    <t>Montáž talířových ventilů, anemostatů, dýz anemostatu čtvercového se skříní, průřezu do 0,100 m2</t>
  </si>
  <si>
    <t>-1155091991</t>
  </si>
  <si>
    <t>DG.VZT.1.5</t>
  </si>
  <si>
    <t>Stěnová mřížka uzavřená, dvouřadá, úhel natočení lamel 15°</t>
  </si>
  <si>
    <t>285461789</t>
  </si>
  <si>
    <t>751398021</t>
  </si>
  <si>
    <t>Montáž ostatních zařízení větrací mřížky stěnové, průřezu do 0,040 m2</t>
  </si>
  <si>
    <t>2073437249</t>
  </si>
  <si>
    <t>DG.VZT.1.10</t>
  </si>
  <si>
    <t>Regulační klapka 200x200 ruční mm</t>
  </si>
  <si>
    <t>-1162986502</t>
  </si>
  <si>
    <t>751514612</t>
  </si>
  <si>
    <t>Montáž škrtící klapky nebo zpětné klapky do plechového potrubí čtyřhranné s přírubou, průřezu přes 0,035 do 0,07 m2</t>
  </si>
  <si>
    <t>1670920120</t>
  </si>
  <si>
    <t>DG.VZT.1.9</t>
  </si>
  <si>
    <t>Regulační klapka 250x315 mm ruční</t>
  </si>
  <si>
    <t>-1621509114</t>
  </si>
  <si>
    <t>DG.VZT.1.8</t>
  </si>
  <si>
    <t>Regulační klapka 315x250 mm ruční</t>
  </si>
  <si>
    <t>-1761669403</t>
  </si>
  <si>
    <t>DG.VZT.1.7</t>
  </si>
  <si>
    <t>Regulační klapka 400x315 mm ruční</t>
  </si>
  <si>
    <t>451875412</t>
  </si>
  <si>
    <t>751514613</t>
  </si>
  <si>
    <t>Montáž škrtící klapky nebo zpětné klapky do plechového potrubí čtyřhranné s přírubou, průřezu přes 0,070 do 0,140 m2</t>
  </si>
  <si>
    <t>-605172816</t>
  </si>
  <si>
    <t>2*2 'Přepočtené koeficientem množství</t>
  </si>
  <si>
    <t>751510041</t>
  </si>
  <si>
    <t>Vzduchotechnické potrubí z pozinkovaného plechu kruhové, trouba spirálně vinutá bez příruby, průměru do 100 mm</t>
  </si>
  <si>
    <t>-894756757</t>
  </si>
  <si>
    <t>751510042</t>
  </si>
  <si>
    <t>Vzduchotechnické potrubí z pozinkovaného plechu kruhové, trouba spirálně vinutá bez příruby, průměru přes 100 do 200 mm</t>
  </si>
  <si>
    <t>1607261044</t>
  </si>
  <si>
    <t>751511D05</t>
  </si>
  <si>
    <t>Čtyřhranné potrubí vč. tvarovek (70%) a kotvení</t>
  </si>
  <si>
    <t>-1772167180</t>
  </si>
  <si>
    <t>Pol40.1</t>
  </si>
  <si>
    <t>tepelná izolace s Al. polepem tl. 30 mm, vč. montáže</t>
  </si>
  <si>
    <t>1355552935</t>
  </si>
  <si>
    <t>Pol40.2</t>
  </si>
  <si>
    <t>Tepelná izolace s Al. polepem tl. 60mm, vč. montáže</t>
  </si>
  <si>
    <t>-1848183500</t>
  </si>
  <si>
    <t>DG.VZT.1.13</t>
  </si>
  <si>
    <t>Demontáž stávající vzduchotechniky včetně ventilátorů, vč. likvidace</t>
  </si>
  <si>
    <t>1555873365</t>
  </si>
  <si>
    <t>zař. č.2</t>
  </si>
  <si>
    <t>zař. č. 2</t>
  </si>
  <si>
    <t>DG.CHL.2.1</t>
  </si>
  <si>
    <t>Venkovní kondenzační jednotka chlazení Qnom.=23 kW, vč. řídící desky pro ovládání VZT jednotkou.</t>
  </si>
  <si>
    <t>573327119</t>
  </si>
  <si>
    <t>751721121</t>
  </si>
  <si>
    <t xml:space="preserve">Montáž klimatizační jednotky venkovní trojfázové napájení </t>
  </si>
  <si>
    <t>212915531</t>
  </si>
  <si>
    <t>DG.CHL.2.3</t>
  </si>
  <si>
    <t>Měděná Cu trubka měkká izolovaná 12 (1/2'' x 0,8)</t>
  </si>
  <si>
    <t>-899708183</t>
  </si>
  <si>
    <t>751791113</t>
  </si>
  <si>
    <t>Montáž napojovacího potrubí měděného předizolovaného, D mm (" x tl. stěny) 12 (1/2" x 0,8)</t>
  </si>
  <si>
    <t>1365183636</t>
  </si>
  <si>
    <t>DG.CHL.2.2</t>
  </si>
  <si>
    <t>Měděná Cu trubka měkká izolovaná 22 (7/8'' x 1,0)</t>
  </si>
  <si>
    <t>-814760754</t>
  </si>
  <si>
    <t>751791116</t>
  </si>
  <si>
    <t>Montáž napojovacího potrubí měděného předizolovaného, D mm (" x tl. stěny) 22 (7/8" x 1,0)</t>
  </si>
  <si>
    <t>-1822849394</t>
  </si>
  <si>
    <t>OST.2</t>
  </si>
  <si>
    <t>512</t>
  </si>
  <si>
    <t>-959653948</t>
  </si>
  <si>
    <t>998751201</t>
  </si>
  <si>
    <t>Přesun hmot pro vzduchotechniku stanovený procentní sazbou (%) z ceny vodorovná dopravní vzdálenost do 50 m v objektech výšky do 12 m</t>
  </si>
  <si>
    <t>2119503573</t>
  </si>
  <si>
    <t>OST.3</t>
  </si>
  <si>
    <t>Dokumentace skutečného provedení</t>
  </si>
  <si>
    <t>-819334030</t>
  </si>
  <si>
    <t>OST.4</t>
  </si>
  <si>
    <t>Počáteční zaregulování a zprovoznění VZT systémů</t>
  </si>
  <si>
    <t>-1098716388</t>
  </si>
  <si>
    <t>OST.5</t>
  </si>
  <si>
    <t>Doregulování VZT systému po zkušebním provozu</t>
  </si>
  <si>
    <t>2128593452</t>
  </si>
  <si>
    <t>OST.6</t>
  </si>
  <si>
    <t>Měření hluku vč. protokolu</t>
  </si>
  <si>
    <t>931090211</t>
  </si>
  <si>
    <t>D.1.4.E - Zdravotně technické instalace</t>
  </si>
  <si>
    <t xml:space="preserve">    720 - Zdravotechnika - kanalizace</t>
  </si>
  <si>
    <t xml:space="preserve">      720.1 - Venkovní kanalizace vč. tvarovek. dodávky, montáže, příslušenství</t>
  </si>
  <si>
    <t xml:space="preserve">      720.2 - Potrubí HT a KG vč. tvarovek, dodávky a montáže</t>
  </si>
  <si>
    <t xml:space="preserve">      720.3 - Zařizovací předměty vč. dodávky, příslušenství a montáže</t>
  </si>
  <si>
    <t xml:space="preserve">      720.4 - Vývody vč. zátek, montáže, dodávky a příslušenství</t>
  </si>
  <si>
    <t xml:space="preserve">      720.5 - Odpadní soupravy a zápachové uzávěrky vč. dodávky, montáže a příslušenství</t>
  </si>
  <si>
    <t xml:space="preserve">      720.6 - Ostatní náklady - Kanalizace</t>
  </si>
  <si>
    <t xml:space="preserve">    722 - Zdravotechnika -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</si>
  <si>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</si>
  <si>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</si>
  <si>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</si>
  <si>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Nátěry potrubí vč. dodávky a montáže</t>
  </si>
  <si>
    <t xml:space="preserve">      722.5 - Ostatní náklady - Vodovod</t>
  </si>
  <si>
    <t>720</t>
  </si>
  <si>
    <t>Zdravotechnika - kanalizace</t>
  </si>
  <si>
    <t>720.1</t>
  </si>
  <si>
    <t>Venkovní kanalizace vč. tvarovek. dodávky, montáže, příslušenství</t>
  </si>
  <si>
    <t>721173403</t>
  </si>
  <si>
    <t>Potrubí z trub PVC SN4 svodné (ležaté) DN 160</t>
  </si>
  <si>
    <t>617371954</t>
  </si>
  <si>
    <t>7201D001</t>
  </si>
  <si>
    <t>Písek pro podsyp a obsyp potrubí</t>
  </si>
  <si>
    <t>-2057566914</t>
  </si>
  <si>
    <t>7,5*1,2 'Přepočtené koeficientem množství</t>
  </si>
  <si>
    <t>7201D002</t>
  </si>
  <si>
    <t>Výkopové práce, příložné pažení výkopu, odstranění pažení, zásyp s hutněním, odvoz zeminy, poplatek za uložení na skládce</t>
  </si>
  <si>
    <t>bm</t>
  </si>
  <si>
    <t>-42373779</t>
  </si>
  <si>
    <t>720.2</t>
  </si>
  <si>
    <t>Potrubí HT a KG vč. tvarovek, dodávky a montáže</t>
  </si>
  <si>
    <t>721174042</t>
  </si>
  <si>
    <t>Potrubí z trub polypropylenových připojovací DN 40</t>
  </si>
  <si>
    <t>431418675</t>
  </si>
  <si>
    <t>721174043</t>
  </si>
  <si>
    <t>Potrubí z trub polypropylenových připojovací DN 50</t>
  </si>
  <si>
    <t>-2123209215</t>
  </si>
  <si>
    <t>721174045</t>
  </si>
  <si>
    <t>Potrubí z trub polypropylenových připojovací DN 110</t>
  </si>
  <si>
    <t>-881079038</t>
  </si>
  <si>
    <t>721173315</t>
  </si>
  <si>
    <t>Potrubí z trub PVC SN4 dešťové DN 110</t>
  </si>
  <si>
    <t>412936992</t>
  </si>
  <si>
    <t>721173401</t>
  </si>
  <si>
    <t>Potrubí z trub PVC SN4 svodné (ležaté) DN 110</t>
  </si>
  <si>
    <t>1206213741</t>
  </si>
  <si>
    <t>-429057775</t>
  </si>
  <si>
    <t>-1964210845</t>
  </si>
  <si>
    <t>-759323138</t>
  </si>
  <si>
    <t>50*1,1 'Přepočtené koeficientem množství</t>
  </si>
  <si>
    <t>7201D003</t>
  </si>
  <si>
    <t>Výkopové práce, zásyp s hutněním, odvoz zeminy, poplatek za uložení na skládce</t>
  </si>
  <si>
    <t>-101520032</t>
  </si>
  <si>
    <t>720.3</t>
  </si>
  <si>
    <t>Zařizovací předměty vč. dodávky, příslušenství a montáže</t>
  </si>
  <si>
    <t>7251120D1</t>
  </si>
  <si>
    <t>Zařízení záchodů klozety keramické závěsné s hlubokým splachováním odpad vodorovný vč. záchodového prkénka</t>
  </si>
  <si>
    <t>soubor</t>
  </si>
  <si>
    <t>-1895511413</t>
  </si>
  <si>
    <t>726131041</t>
  </si>
  <si>
    <t>Předstěnové instalační systémy do lehkých stěn s kovovou konstrukcí pro závěsné klozety ovládání zepředu, stavební výšky 1120 mm</t>
  </si>
  <si>
    <t>502325909</t>
  </si>
  <si>
    <t>7251120D2</t>
  </si>
  <si>
    <t>Výlevka závěsná plastová 495x345 mm s mřížkou, s přepadem</t>
  </si>
  <si>
    <t>-622976521</t>
  </si>
  <si>
    <t>725211617</t>
  </si>
  <si>
    <t>Umyvadla keramická bílá bez výtokových armatur připevněná na stěnu šrouby s krytem na sifon (polosloupem), šířka umyvadla 600 mm</t>
  </si>
  <si>
    <t>1831188231</t>
  </si>
  <si>
    <t>7212114D1</t>
  </si>
  <si>
    <t>Podlahový žlab 1200x200 mm, odtok DN110 uprostřed svisle, nerezový rošt mřížkovaný 30/2 mm s oky 23x23 mm, protiskluzový</t>
  </si>
  <si>
    <t>65405625</t>
  </si>
  <si>
    <t>7212114D2</t>
  </si>
  <si>
    <t>Podlahová vpusť pr.260 mm, odtok DN110 svisle, nerezový děrovaný kryt</t>
  </si>
  <si>
    <t>-516781791</t>
  </si>
  <si>
    <t>720.4</t>
  </si>
  <si>
    <t>Vývody vč. zátek, montáže, dodávky a příslušenství</t>
  </si>
  <si>
    <t>7204D001</t>
  </si>
  <si>
    <t>U - Vývod pro umyvadlo ze zdi ve výšce 500 mm nad podlahou DN50</t>
  </si>
  <si>
    <t>-406237740</t>
  </si>
  <si>
    <t>7204D002</t>
  </si>
  <si>
    <t>WC - Vývod pro WC ze země DN110</t>
  </si>
  <si>
    <t>-1367197656</t>
  </si>
  <si>
    <t>7204D003</t>
  </si>
  <si>
    <t>Vy - Vývod pro výlevku ze zdi DN50</t>
  </si>
  <si>
    <t>-278643429</t>
  </si>
  <si>
    <t>7204D004</t>
  </si>
  <si>
    <t>Vývod pro GASTRO z podlahy</t>
  </si>
  <si>
    <t>-1388280161</t>
  </si>
  <si>
    <t>7204D005</t>
  </si>
  <si>
    <t>Vývod pro GASTRO ze zdi</t>
  </si>
  <si>
    <t>1784403681</t>
  </si>
  <si>
    <t>720.5</t>
  </si>
  <si>
    <t>Odpadní soupravy a zápachové uzávěrky vč. dodávky, montáže a příslušenství</t>
  </si>
  <si>
    <t>725861102</t>
  </si>
  <si>
    <t>Zápachové uzávěrky zařizovacích předmětů pro umyvadla DN 40</t>
  </si>
  <si>
    <t>2064009262</t>
  </si>
  <si>
    <t>720.6</t>
  </si>
  <si>
    <t>Ostatní náklady - Kanalizace</t>
  </si>
  <si>
    <t>OSTK1</t>
  </si>
  <si>
    <t>Dokumentace skutečného provedení stavu</t>
  </si>
  <si>
    <t>-1840467502</t>
  </si>
  <si>
    <t>OSTK2</t>
  </si>
  <si>
    <t>2061865353</t>
  </si>
  <si>
    <t>OSTK3</t>
  </si>
  <si>
    <t>Tlaková zkouška kanalizace</t>
  </si>
  <si>
    <t>694658009</t>
  </si>
  <si>
    <t>OSTK4</t>
  </si>
  <si>
    <t>Stavební přípomoci, režie, přesun hmot</t>
  </si>
  <si>
    <t>329423290</t>
  </si>
  <si>
    <t>722</t>
  </si>
  <si>
    <t>Zdravotechnika - vodovod</t>
  </si>
  <si>
    <t>722.1</t>
  </si>
  <si>
    <t>Potrubí PPR a ocelové vč. tvarovek, montáže, dodávky</t>
  </si>
  <si>
    <t>722130231R</t>
  </si>
  <si>
    <t>Potrubí z ocelových trubek pozinkovaných závitových svařovaných běžných DN 15 (22x2,6)</t>
  </si>
  <si>
    <t>1783501682</t>
  </si>
  <si>
    <t>722130232R</t>
  </si>
  <si>
    <t>Potrubí z ocelových trubek pozinkovaných závitových svařovaných běžných DN 20 (28x2,6)</t>
  </si>
  <si>
    <t>-1440068302</t>
  </si>
  <si>
    <t>722130233R</t>
  </si>
  <si>
    <t>Potrubí z ocelových trubek pozinkovaných závitových svařovaných běžných DN 25 (31,8x2,6)</t>
  </si>
  <si>
    <t>337603109</t>
  </si>
  <si>
    <t>722130234R</t>
  </si>
  <si>
    <t>Potrubí z ocelových trubek pozinkovaných závitových svařovaných běžných DN 32 (38x2,6)</t>
  </si>
  <si>
    <t>-23131355</t>
  </si>
  <si>
    <t>722130235R</t>
  </si>
  <si>
    <t>Potrubí z ocelových trubek pozinkovaných závitových svařovaných běžných DN 40 (44,5x2,9)</t>
  </si>
  <si>
    <t>1289168010</t>
  </si>
  <si>
    <t>722174022</t>
  </si>
  <si>
    <t>Potrubí z plastových trubek z polypropylenu PPR svařovaných polyfúzně PN 20 (SDR 6) D 20 x 3,4</t>
  </si>
  <si>
    <t>-1023951131</t>
  </si>
  <si>
    <t>722174023</t>
  </si>
  <si>
    <t>Potrubí z plastových trubek z polypropylenu PPR svařovaných polyfúzně PN 20 (SDR 6) D 25 x 4,2</t>
  </si>
  <si>
    <t>-365579802</t>
  </si>
  <si>
    <t>722174024</t>
  </si>
  <si>
    <t>Potrubí z plastových trubek z polypropylenu PPR svařovaných polyfúzně PN 20 (SDR 6) D 32 x 5,4</t>
  </si>
  <si>
    <t>-587862835</t>
  </si>
  <si>
    <t>722174025</t>
  </si>
  <si>
    <t>Potrubí z plastových trubek z polypropylenu PPR svařovaných polyfúzně PN 20 (SDR 6) D 40 x 6,7</t>
  </si>
  <si>
    <t>1447638602</t>
  </si>
  <si>
    <t>722174027</t>
  </si>
  <si>
    <t>Potrubí z plastových trubek z polypropylenu PPR svařovaných polyfúzně PN 20 (SDR 6) D 63 x 10,5</t>
  </si>
  <si>
    <t>-480731599</t>
  </si>
  <si>
    <t>722.2</t>
  </si>
  <si>
    <t>Izolace potrubí vč. tvarovek, montáže, příslušenství a dodávky</t>
  </si>
  <si>
    <t>7238112D1</t>
  </si>
  <si>
    <t>Návleková tepelná izolace z pěnového PE tl. 10 mm, vnitřní průměr 22 mm vč. materiálu na prořez</t>
  </si>
  <si>
    <t>721853536</t>
  </si>
  <si>
    <t>15*1,2 'Přepočtené koeficientem množství</t>
  </si>
  <si>
    <t>7238112D2</t>
  </si>
  <si>
    <t>Návleková tepelná izolace z pěnového PE tl. 10 mm, vnitřní průměr 28 mm vč. materiálu na prořez</t>
  </si>
  <si>
    <t>59332538</t>
  </si>
  <si>
    <t>30*1,2 'Přepočtené koeficientem množství</t>
  </si>
  <si>
    <t>7238112D3</t>
  </si>
  <si>
    <t>Návleková tepelná izolace z pěnového PE tl. 15 mm, vnitřní průměr 35 mm vč. materiálu na prořez</t>
  </si>
  <si>
    <t>-1996905722</t>
  </si>
  <si>
    <t>120*1,2 'Přepočtené koeficientem množství</t>
  </si>
  <si>
    <t>7238112D5</t>
  </si>
  <si>
    <t>Návleková tepelná izolace z pěnového PE tl. 20 mm, vnitřní průměr 48 mm vč. materiálu na prořez</t>
  </si>
  <si>
    <t>1970494845</t>
  </si>
  <si>
    <t>10*1,2 'Přepočtené koeficientem množství</t>
  </si>
  <si>
    <t>7238112D6</t>
  </si>
  <si>
    <t>Návleková tepelná izolace z pěnového PE tl. 20 mm, vnitřní průměr 20 mm vč. materiálu na prořez</t>
  </si>
  <si>
    <t>248439600</t>
  </si>
  <si>
    <t>45,455*1,2 'Přepočtené koeficientem množství</t>
  </si>
  <si>
    <t>7238112D7</t>
  </si>
  <si>
    <t>Návleková tepelná izolace z pěnového PE tl. 20 mm, vnitřní průměr 25 mm vč. materiálu na prořez</t>
  </si>
  <si>
    <t>1855726377</t>
  </si>
  <si>
    <t>75*1,2 'Přepočtené koeficientem množství</t>
  </si>
  <si>
    <t>7238112D8</t>
  </si>
  <si>
    <t>Návleková tepelná izolace z pěnového PE tl. 20 mm, vnitřní průměr 32 mm vč. materiálu na prořez</t>
  </si>
  <si>
    <t>-1666104136</t>
  </si>
  <si>
    <t>45*1,2 'Přepočtené koeficientem množství</t>
  </si>
  <si>
    <t>7238112D9</t>
  </si>
  <si>
    <t>Návleková tepelná izolace z pěnového PE tl. 20 mm, vnitřní průměr 40 mm vč. materiálu na prořez</t>
  </si>
  <si>
    <t>-1470432914</t>
  </si>
  <si>
    <t>20*1,2 'Přepočtené koeficientem množství</t>
  </si>
  <si>
    <t>7238112D10</t>
  </si>
  <si>
    <t>Návleková tepelná izolace z pěnového PE tl. 30 mm, vnitřní průměr 63 mm vč. materiálu na prořez</t>
  </si>
  <si>
    <t>-852969296</t>
  </si>
  <si>
    <t>722.3</t>
  </si>
  <si>
    <t>Baterie a armatury vč. dodávky, montáže, příslušenství</t>
  </si>
  <si>
    <t>725822613</t>
  </si>
  <si>
    <t>Baterie umyvadlové stojánkové pákové s výpustí</t>
  </si>
  <si>
    <t>682635882</t>
  </si>
  <si>
    <t>7258226D1</t>
  </si>
  <si>
    <t>Baterie nástěnná s prodlouženým ramínkem</t>
  </si>
  <si>
    <t>-224637218</t>
  </si>
  <si>
    <t>725813111</t>
  </si>
  <si>
    <t>Ventily rohové bez připojovací trubičky nebo flexi hadičky G 1/2"</t>
  </si>
  <si>
    <t>-1993366703</t>
  </si>
  <si>
    <t>722232071</t>
  </si>
  <si>
    <t>Armatury se dvěma závity kulové kohouty PN 42 do 185 °C přímé 2x vnější závit G 3/8"</t>
  </si>
  <si>
    <t>2132433498</t>
  </si>
  <si>
    <t>722232073</t>
  </si>
  <si>
    <t>Armatury se dvěma závity kulové kohouty PN 42 do 185 °C přímé 2x vnější závit G 3/4"</t>
  </si>
  <si>
    <t>-1876750581</t>
  </si>
  <si>
    <t>722.4</t>
  </si>
  <si>
    <t>Nátěry potrubí vč. dodávky a montáže</t>
  </si>
  <si>
    <t>1946990078</t>
  </si>
  <si>
    <t>-994676096</t>
  </si>
  <si>
    <t>722.5</t>
  </si>
  <si>
    <t>Ostatní náklady - Vodovod</t>
  </si>
  <si>
    <t>OSTV1</t>
  </si>
  <si>
    <t>1361319738</t>
  </si>
  <si>
    <t>OSTV2</t>
  </si>
  <si>
    <t>-904953273</t>
  </si>
  <si>
    <t>OSTV3</t>
  </si>
  <si>
    <t>Tlaková zkouška, desinfekce potrubí</t>
  </si>
  <si>
    <t>848859924</t>
  </si>
  <si>
    <t>OSTV4</t>
  </si>
  <si>
    <t>Stavební přípomoce, přesun hmot, režie</t>
  </si>
  <si>
    <t>1001754527</t>
  </si>
  <si>
    <t>OSTV5</t>
  </si>
  <si>
    <t>Odběr a vyhodnocení vzorků vody ke kolaudaci</t>
  </si>
  <si>
    <t>-1225164857</t>
  </si>
  <si>
    <t>D.1.4.F - Lapač olejových látek</t>
  </si>
  <si>
    <t xml:space="preserve">    720.L - Lapač olejových látek</t>
  </si>
  <si>
    <t xml:space="preserve">    720.L.2 - Ostatní náklady - Lapač</t>
  </si>
  <si>
    <t>720.L</t>
  </si>
  <si>
    <t>720LD1</t>
  </si>
  <si>
    <t>Lapač olejových látek, d.š.v. 1330x900x1015 mm, rozměr NS-2, 2 poklopy do 3,5 t</t>
  </si>
  <si>
    <t>-1585841285</t>
  </si>
  <si>
    <t>273311611</t>
  </si>
  <si>
    <t>Základy z betonu prostého desky z betonu kamenem prokládaného tř. C 16/20</t>
  </si>
  <si>
    <t>-95770880</t>
  </si>
  <si>
    <t>0,1*1,73*1,3</t>
  </si>
  <si>
    <t>273351121</t>
  </si>
  <si>
    <t>Bednění základů desek zřízení</t>
  </si>
  <si>
    <t>975431681</t>
  </si>
  <si>
    <t>0,55*1,73*2</t>
  </si>
  <si>
    <t>0,55*1,3*2</t>
  </si>
  <si>
    <t>273351122</t>
  </si>
  <si>
    <t>Bednění základů desek odstranění</t>
  </si>
  <si>
    <t>-723724790</t>
  </si>
  <si>
    <t>273362021</t>
  </si>
  <si>
    <t>Výztuž základů desek ze svařovaných sítí z drátů typu KARI</t>
  </si>
  <si>
    <t>472739251</t>
  </si>
  <si>
    <t>(1,73*1,3)*3,03/1000</t>
  </si>
  <si>
    <t>632450121</t>
  </si>
  <si>
    <t>Potěr cementový vyrovnávací ze suchých směsí v pásu o průměrné (střední) tl. od 10 do 20 mm</t>
  </si>
  <si>
    <t>-669000241</t>
  </si>
  <si>
    <t>1,73*1,3</t>
  </si>
  <si>
    <t>727D3</t>
  </si>
  <si>
    <t>Zhutněný zásyp betonem s nízkým obsahem cementu</t>
  </si>
  <si>
    <t>-1995854436</t>
  </si>
  <si>
    <t>(1,015*1,73*2*0,2)+(1,015*1,3*2*0,2)</t>
  </si>
  <si>
    <t>273322711</t>
  </si>
  <si>
    <t>Základy z betonu železového (bez výztuže) desky z betonu se zvýšenými nároky na prostředí tř. C 35/45</t>
  </si>
  <si>
    <t>1101725263</t>
  </si>
  <si>
    <t>0,3*1,73*1,3</t>
  </si>
  <si>
    <t>69311088</t>
  </si>
  <si>
    <t>geotextilie netkaná separační, ochranná, filtrační, drenážní PES 500g/m2</t>
  </si>
  <si>
    <t>553846762</t>
  </si>
  <si>
    <t>2,249*1,155 'Přepočtené koeficientem množství</t>
  </si>
  <si>
    <t>727D20</t>
  </si>
  <si>
    <t>Štěrkodrť 0/32</t>
  </si>
  <si>
    <t>1127472838</t>
  </si>
  <si>
    <t>2*1,5*0,3</t>
  </si>
  <si>
    <t>-1388353290</t>
  </si>
  <si>
    <t>273311611R</t>
  </si>
  <si>
    <t>Základy z betonu prostého desky z betonu kamenem prokládaného tř. C 16/20, obetonování poklopu</t>
  </si>
  <si>
    <t>1119672312</t>
  </si>
  <si>
    <t>1,73*1,3*1,2</t>
  </si>
  <si>
    <t>720.L.2</t>
  </si>
  <si>
    <t>Ostatní náklady - Lapač</t>
  </si>
  <si>
    <t>720L2D1</t>
  </si>
  <si>
    <t>-1610627822</t>
  </si>
  <si>
    <t>720L2D2</t>
  </si>
  <si>
    <t>Stavební přípomoce</t>
  </si>
  <si>
    <t>-983777239</t>
  </si>
  <si>
    <t>720L2D3</t>
  </si>
  <si>
    <t>Režie, přesun hmot</t>
  </si>
  <si>
    <t>2122370040</t>
  </si>
  <si>
    <t>720L2D4</t>
  </si>
  <si>
    <t>Demontáž stávajícího lapače olejových látek vč. vyvezení obsahu a následné likvidace</t>
  </si>
  <si>
    <t>1304941440</t>
  </si>
  <si>
    <t>D.1.4.G - Elektroinstalace</t>
  </si>
  <si>
    <t>HSV - HSV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</si>
  <si>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</si>
  <si>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</si>
  <si>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</si>
  <si>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</si>
  <si>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</si>
  <si>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</si>
  <si>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Rkuch - Rozvaděč Rkuch</t>
  </si>
  <si>
    <t xml:space="preserve">      R1k - Rozvaděč R1k</t>
  </si>
  <si>
    <t xml:space="preserve">      R2k - Rozvaděč R2k</t>
  </si>
  <si>
    <t xml:space="preserve">    08 - Hromosvody a zemniče</t>
  </si>
  <si>
    <t xml:space="preserve">    10 - Demontáž stávajících systémů </t>
  </si>
  <si>
    <t>07 - Vedlejší náklady</t>
  </si>
  <si>
    <t>01</t>
  </si>
  <si>
    <t>Svítidla vč. zdrojů, poplatků a příslušenství</t>
  </si>
  <si>
    <t>741372012</t>
  </si>
  <si>
    <t>Montáž svítidlo LED bytové přisazené nástěnné reflektorové bez čidla</t>
  </si>
  <si>
    <t>377566098</t>
  </si>
  <si>
    <t>LED svítidlo přisazené např. Office 6030, 18 W, 4000 K</t>
  </si>
  <si>
    <t>-531743537</t>
  </si>
  <si>
    <t>LED svítidlo přisazené např. Office 6060, 40W</t>
  </si>
  <si>
    <t>1468472790</t>
  </si>
  <si>
    <t>LED svítidlo přisazené např. CLUMBER 3-LED-1150-4K, IP54</t>
  </si>
  <si>
    <t>-1581249043</t>
  </si>
  <si>
    <t>NO</t>
  </si>
  <si>
    <t>NOUZOVÉ SVÍTIDLO LED PŘISAZENÉ napr.BASET-I-SAN-109-1h, netrvalé, 9W/2G7, 78 lm, IP66</t>
  </si>
  <si>
    <t>-1553668910</t>
  </si>
  <si>
    <t>741130001</t>
  </si>
  <si>
    <t>Ukončení vodič izolovaný do 2,5mm2 v rozváděči nebo na přístroji</t>
  </si>
  <si>
    <t>-417607198</t>
  </si>
  <si>
    <t>011</t>
  </si>
  <si>
    <t>Vývod pro nástěnné svítidlo</t>
  </si>
  <si>
    <t>1469055598</t>
  </si>
  <si>
    <t>012</t>
  </si>
  <si>
    <t>Vývod pro stropní svítidlo</t>
  </si>
  <si>
    <t>-481874476</t>
  </si>
  <si>
    <t>t1</t>
  </si>
  <si>
    <t>Zákonný recyklační poplatek - svítidla</t>
  </si>
  <si>
    <t>-190746310</t>
  </si>
  <si>
    <t>741820102</t>
  </si>
  <si>
    <t>Měření intenzity osvětlení</t>
  </si>
  <si>
    <t>-1959828747</t>
  </si>
  <si>
    <t>02</t>
  </si>
  <si>
    <t>Ovládání osvětlení</t>
  </si>
  <si>
    <t>741310025</t>
  </si>
  <si>
    <t>Montáž přepínač nástěnný 7-křížový prostředí normální</t>
  </si>
  <si>
    <t>-603834858</t>
  </si>
  <si>
    <t>345355737</t>
  </si>
  <si>
    <t>spínač řazení 7 10A</t>
  </si>
  <si>
    <t>-1032951218</t>
  </si>
  <si>
    <t>741310031</t>
  </si>
  <si>
    <t>Montáž spínačů jedno nebo dvoupólových nástěnných se zapojením vodičů, pro prostředí venkovní nebo mokré vypínačů, řazení 1-jednopólových</t>
  </si>
  <si>
    <t>1131737578</t>
  </si>
  <si>
    <t>025</t>
  </si>
  <si>
    <t>Čidlo pohybu stropní</t>
  </si>
  <si>
    <t>-2116196855</t>
  </si>
  <si>
    <t>021</t>
  </si>
  <si>
    <t>Spínač 230V IP 44, zapuštěný č.1</t>
  </si>
  <si>
    <t>1723696408</t>
  </si>
  <si>
    <t>024</t>
  </si>
  <si>
    <t>Spínač 230V, zapuštěný č.1</t>
  </si>
  <si>
    <t>222699575</t>
  </si>
  <si>
    <t>026</t>
  </si>
  <si>
    <t>Spínač 230V, zapuštěný č.6</t>
  </si>
  <si>
    <t>444140846</t>
  </si>
  <si>
    <t>741310032</t>
  </si>
  <si>
    <t>Montáž spínačů jedno nebo dvoupólových nástěnných se zapojením vodičů, pro prostředí venkovní nebo mokré vypínačů, řazení 2-dvoupólových</t>
  </si>
  <si>
    <t>-1845871013</t>
  </si>
  <si>
    <t>022</t>
  </si>
  <si>
    <t>Spínač 230V, zapuštěný č.5</t>
  </si>
  <si>
    <t>-1040604966</t>
  </si>
  <si>
    <t>03</t>
  </si>
  <si>
    <t>Zásuvky</t>
  </si>
  <si>
    <t>741313001</t>
  </si>
  <si>
    <t>Montáž zásuvek domovních se zapojením vodičů bezšroubové připojení polozapuštěných nebo zapuštěných 10/16 A, provedení 2P + PE</t>
  </si>
  <si>
    <t>-955992217</t>
  </si>
  <si>
    <t>ABB.0002472.URS</t>
  </si>
  <si>
    <t>zásuvka 1násobná 16A Swing bílý</t>
  </si>
  <si>
    <t>988782598</t>
  </si>
  <si>
    <t>34551485</t>
  </si>
  <si>
    <t>zásuvka krytá pro vlhké prostředí 5518-3929 S šedá 1x DIN.IP44</t>
  </si>
  <si>
    <t>-2109579139</t>
  </si>
  <si>
    <t>741313003</t>
  </si>
  <si>
    <t>Montáž zásuvek domovních se zapojením vodičů bezšroubové připojení polozapuštěných nebo zapuštěných 10/16 A, provedení 2x (2P + PE) dvojnásobná</t>
  </si>
  <si>
    <t>-246607433</t>
  </si>
  <si>
    <t>34555120</t>
  </si>
  <si>
    <t>zásuvka 2násobná 16A 3553-01289 bílá</t>
  </si>
  <si>
    <t>-1544833329</t>
  </si>
  <si>
    <t>04</t>
  </si>
  <si>
    <t>21219D001</t>
  </si>
  <si>
    <t>Ukončení vývodu 230V</t>
  </si>
  <si>
    <t>28519304</t>
  </si>
  <si>
    <t>21219D002</t>
  </si>
  <si>
    <t>Ukončení vývodu 400V</t>
  </si>
  <si>
    <t>53410485</t>
  </si>
  <si>
    <t>741310401</t>
  </si>
  <si>
    <t>Montáž spínačů tří nebo čtyřpólových nástěnných se zapojením vodičů, pro prostředí normální do 16 A</t>
  </si>
  <si>
    <t>-1666213533</t>
  </si>
  <si>
    <t>210 D 004T001</t>
  </si>
  <si>
    <t>Tlačítko STOP</t>
  </si>
  <si>
    <t>-633070935</t>
  </si>
  <si>
    <t>sp3</t>
  </si>
  <si>
    <t>Spínač 3L 16 A 6,5 kW IP65</t>
  </si>
  <si>
    <t>107141630</t>
  </si>
  <si>
    <t>741320185</t>
  </si>
  <si>
    <t>Montáž jističů se zapojením vodičů třípólových nn do 125 A ve skříni</t>
  </si>
  <si>
    <t>1270098013</t>
  </si>
  <si>
    <t>35822607</t>
  </si>
  <si>
    <t>jistič 3-pól. D - distribuční, Ir = 63-80A, třmen. svorky pro 2,5-95mm2</t>
  </si>
  <si>
    <t>-1748607661</t>
  </si>
  <si>
    <t>741110101</t>
  </si>
  <si>
    <t>Montáž trubek pancéřových elektroinstalačních s nasunutím nebo našroubováním do krabic plastových tuhých, uložených pevně, Ø přes 16 do 23 mm</t>
  </si>
  <si>
    <t>131557499</t>
  </si>
  <si>
    <t>34571361</t>
  </si>
  <si>
    <t>trubka elektroinstalační HDPE tuhá dvouplášťová korugovaná D 41/50mm</t>
  </si>
  <si>
    <t>-1628729707</t>
  </si>
  <si>
    <t>05</t>
  </si>
  <si>
    <t>Kabely</t>
  </si>
  <si>
    <t>741120401</t>
  </si>
  <si>
    <t>Montáž vodič Cu izolovaný drátovací plný žíla 0,35-6 mm2 v rozváděči (CY)</t>
  </si>
  <si>
    <t>1948517984</t>
  </si>
  <si>
    <t>34140844</t>
  </si>
  <si>
    <t>vodič izolovaný s Cu jádrem 6mm2</t>
  </si>
  <si>
    <t>-1981469015</t>
  </si>
  <si>
    <t>741122016</t>
  </si>
  <si>
    <t>Montáž kabel Cu bez ukončení uložený pod omítku plný kulatý 3x2,5 až 6 mm2 (CYKY)</t>
  </si>
  <si>
    <t>-1926940780</t>
  </si>
  <si>
    <t>34111030</t>
  </si>
  <si>
    <t>kabel silový s Cu jádrem 1kV 3x1,5mm2</t>
  </si>
  <si>
    <t>1559575074</t>
  </si>
  <si>
    <t>34111036</t>
  </si>
  <si>
    <t>kabel silový s Cu jádrem 1kV 3x2,5mm2</t>
  </si>
  <si>
    <t>1439577332</t>
  </si>
  <si>
    <t>k215</t>
  </si>
  <si>
    <t>kabel silový s Cu jádrem 1kV CXKH-V 2x1,5 FE180/P60-R</t>
  </si>
  <si>
    <t>645691914</t>
  </si>
  <si>
    <t>741122031</t>
  </si>
  <si>
    <t>Montáž kabel Cu bez ukončení uložený pod omítku plný kulatý 5x1,5 až 2,5 mm2 (CYKY)</t>
  </si>
  <si>
    <t>262971944</t>
  </si>
  <si>
    <t>34111094</t>
  </si>
  <si>
    <t>kabel silový s Cu jádrem 1kV 5x2,5mm2</t>
  </si>
  <si>
    <t>482877119</t>
  </si>
  <si>
    <t>741122232</t>
  </si>
  <si>
    <t>Montáž kabel Cu plný kulatý žíla 5x4 až 6 mm2 uložený volně (CYKY)</t>
  </si>
  <si>
    <t>-1415251700</t>
  </si>
  <si>
    <t>k54</t>
  </si>
  <si>
    <t>kabel silový s Cu jádrem 1kV 5x4mm2</t>
  </si>
  <si>
    <t>-1582663124</t>
  </si>
  <si>
    <t>34111100</t>
  </si>
  <si>
    <t>kabel silový s Cu jádrem 1kV 5x6mm2</t>
  </si>
  <si>
    <t>-21522942</t>
  </si>
  <si>
    <t>74112214525</t>
  </si>
  <si>
    <t>Montáž kabelů měděných bez ukončení uložených v trubkách zatažených plných kulatých nebo bezhalogenových (CYKY) počtu a průřezu žil 5x16 mm2</t>
  </si>
  <si>
    <t>120834165</t>
  </si>
  <si>
    <t>k516</t>
  </si>
  <si>
    <t>kabel silový s Cu jádrem 1kV 5x16 mm2</t>
  </si>
  <si>
    <t>-1730608708</t>
  </si>
  <si>
    <t>k525</t>
  </si>
  <si>
    <t>kabel silový s Cu jádrem 1kV 25 mm2</t>
  </si>
  <si>
    <t>1184987110</t>
  </si>
  <si>
    <t>06</t>
  </si>
  <si>
    <t>Rozvaděče</t>
  </si>
  <si>
    <t>Rkuch</t>
  </si>
  <si>
    <t>Rozvaděč Rkuch</t>
  </si>
  <si>
    <t>741210001</t>
  </si>
  <si>
    <t>Montáž rozvodnice oceloplechová nebo plastová běžná do 20 kg</t>
  </si>
  <si>
    <t>-2023439344</t>
  </si>
  <si>
    <t>3571311172</t>
  </si>
  <si>
    <t>rozvodnice nástěnná, průhledné dveře, 3 řady, šířka 24 modulárních jednotek</t>
  </si>
  <si>
    <t>-592786173</t>
  </si>
  <si>
    <t>1993338704</t>
  </si>
  <si>
    <t>35822607v80</t>
  </si>
  <si>
    <t>vypínač 3-pól. Ir = 80A, třmen. svorky pro 2,5-95mm2</t>
  </si>
  <si>
    <t>1038225898</t>
  </si>
  <si>
    <t>741321033</t>
  </si>
  <si>
    <t>Montáž proudových chráničů se zapojením vodičů čtyřpólových nn do 25 A ve skříni</t>
  </si>
  <si>
    <t>-1452354921</t>
  </si>
  <si>
    <t>35889206</t>
  </si>
  <si>
    <t>chránič proudový 4pólový 25A pracovního proudu 0,03A</t>
  </si>
  <si>
    <t>-1691015106</t>
  </si>
  <si>
    <t>741320105</t>
  </si>
  <si>
    <t>Montáž jistič jednopólový nn do 25 A ve skříni</t>
  </si>
  <si>
    <t>379649141</t>
  </si>
  <si>
    <t>35822109</t>
  </si>
  <si>
    <t>jistič 1pólový-charakteristika B 10A</t>
  </si>
  <si>
    <t>1283149852</t>
  </si>
  <si>
    <t>35822107</t>
  </si>
  <si>
    <t>jistič 1pólový-charakteristika B 6A</t>
  </si>
  <si>
    <t>891454523</t>
  </si>
  <si>
    <t>35822107c</t>
  </si>
  <si>
    <t>jistič 1pólový-charakteristika C 6A</t>
  </si>
  <si>
    <t>252966262</t>
  </si>
  <si>
    <t>741320165</t>
  </si>
  <si>
    <t>Montáž jističů se zapojením vodičů třípólových nn do 25 A ve skříni</t>
  </si>
  <si>
    <t>1873180327</t>
  </si>
  <si>
    <t>35822401b10</t>
  </si>
  <si>
    <t>jistič 3pólový-charakteristika B 10A</t>
  </si>
  <si>
    <t>786062500</t>
  </si>
  <si>
    <t>35822401</t>
  </si>
  <si>
    <t>jistič 3pólový-charakteristika B 16A</t>
  </si>
  <si>
    <t>-951270793</t>
  </si>
  <si>
    <t>741321003</t>
  </si>
  <si>
    <t>Montáž proudových chráničů se zapojením vodičů dvoupólových nn do 25 A ve skříni</t>
  </si>
  <si>
    <t>1433610130</t>
  </si>
  <si>
    <t>dv2b6</t>
  </si>
  <si>
    <t>Proudový chránič s jističem 6B-1N-030A 6A 30mA</t>
  </si>
  <si>
    <t>-361320925</t>
  </si>
  <si>
    <t>741322142</t>
  </si>
  <si>
    <t>Montáž svodiče přepětí nn typ 4 třípólových na DIN lištu</t>
  </si>
  <si>
    <t>-457718799</t>
  </si>
  <si>
    <t>8595090550921</t>
  </si>
  <si>
    <t>Svodič přepětí 4xC (T1+T2)</t>
  </si>
  <si>
    <t>1038067026</t>
  </si>
  <si>
    <t>r1</t>
  </si>
  <si>
    <t>Ostatní materiál, spojovací materiál, propojovací kabely</t>
  </si>
  <si>
    <t>-2132433831</t>
  </si>
  <si>
    <t>R1k</t>
  </si>
  <si>
    <t>Rozvaděč R1k</t>
  </si>
  <si>
    <t>-1044749311</t>
  </si>
  <si>
    <t>35713134</t>
  </si>
  <si>
    <t>rozvodnice zapuštěná, neprůhledné dveře, 3 řady, šířka 24 modulárních jednotek</t>
  </si>
  <si>
    <t>1916967237</t>
  </si>
  <si>
    <t>741320115</t>
  </si>
  <si>
    <t>Montáž jističů se zapojením vodičů jednopólových nn do 63 A ve skříni</t>
  </si>
  <si>
    <t>-1020043956</t>
  </si>
  <si>
    <t>35822404v63</t>
  </si>
  <si>
    <t>vypínač 3 pólový 63A</t>
  </si>
  <si>
    <t>-2024763837</t>
  </si>
  <si>
    <t>676249209</t>
  </si>
  <si>
    <t>985497946</t>
  </si>
  <si>
    <t>1828128136</t>
  </si>
  <si>
    <t>-793833575</t>
  </si>
  <si>
    <t>35822105</t>
  </si>
  <si>
    <t>jistič 1pólový-charakteristika B 2A</t>
  </si>
  <si>
    <t>1670595141</t>
  </si>
  <si>
    <t>1256385739</t>
  </si>
  <si>
    <t>sv</t>
  </si>
  <si>
    <t>Spoušť napěťová SV-230V</t>
  </si>
  <si>
    <t>1486221996</t>
  </si>
  <si>
    <t>120546352</t>
  </si>
  <si>
    <t>35822402</t>
  </si>
  <si>
    <t>jistič 3pólový-charakteristika B 20A</t>
  </si>
  <si>
    <t>1965486458</t>
  </si>
  <si>
    <t>35822403</t>
  </si>
  <si>
    <t>jistič 3pólový-charakteristika B 25A</t>
  </si>
  <si>
    <t>-1371410499</t>
  </si>
  <si>
    <t>-706984834</t>
  </si>
  <si>
    <t>R2k</t>
  </si>
  <si>
    <t>Rozvaděč R2k</t>
  </si>
  <si>
    <t>123510081</t>
  </si>
  <si>
    <t>963094971</t>
  </si>
  <si>
    <t>1778855647</t>
  </si>
  <si>
    <t>-2015337020</t>
  </si>
  <si>
    <t>-856470407</t>
  </si>
  <si>
    <t>35822403v</t>
  </si>
  <si>
    <t>vypínač 3 pólový 25A</t>
  </si>
  <si>
    <t>-791682994</t>
  </si>
  <si>
    <t>343294046</t>
  </si>
  <si>
    <t>35822403С</t>
  </si>
  <si>
    <t>jistič 3pólový-charakteristika С 25A</t>
  </si>
  <si>
    <t>-293021141</t>
  </si>
  <si>
    <t>-2088458146</t>
  </si>
  <si>
    <t>671147857</t>
  </si>
  <si>
    <t>1820996341</t>
  </si>
  <si>
    <t>-562642419</t>
  </si>
  <si>
    <t>08</t>
  </si>
  <si>
    <t>Hromosvody a zemniče</t>
  </si>
  <si>
    <t>741420001</t>
  </si>
  <si>
    <t>Montáž hromosvodného vedení svodových drátů nebo lan s podpěrami, Ø do 10 mm</t>
  </si>
  <si>
    <t>-1709141435</t>
  </si>
  <si>
    <t>35441072</t>
  </si>
  <si>
    <t>drát D 8mm FeZn pro hromosvod</t>
  </si>
  <si>
    <t>-1623770013</t>
  </si>
  <si>
    <t>pv21</t>
  </si>
  <si>
    <t>Podpěra vedení na ploché střechy</t>
  </si>
  <si>
    <t>2074207354</t>
  </si>
  <si>
    <t>741420021</t>
  </si>
  <si>
    <t>Montáž hromosvodného vedení svorek se 2 šrouby</t>
  </si>
  <si>
    <t>842304590</t>
  </si>
  <si>
    <t>35431162</t>
  </si>
  <si>
    <t>svorka univerzální pro lano 6-50mm2</t>
  </si>
  <si>
    <t>-484876353</t>
  </si>
  <si>
    <t>741430004</t>
  </si>
  <si>
    <t>Montáž jímacích tyčí délky do 3 m, na střešní hřeben</t>
  </si>
  <si>
    <t>-1558017275</t>
  </si>
  <si>
    <t>35441070</t>
  </si>
  <si>
    <t>tyč jímací s rovným koncem 2000mm FeZn</t>
  </si>
  <si>
    <t>-1428540732</t>
  </si>
  <si>
    <t>it</t>
  </si>
  <si>
    <t>izolační tyč pro jímací tyč</t>
  </si>
  <si>
    <t>-589272162</t>
  </si>
  <si>
    <t>741430005</t>
  </si>
  <si>
    <t>Montáž jímacích tyčí délky do 3 m, na stojan</t>
  </si>
  <si>
    <t>-218083440</t>
  </si>
  <si>
    <t>-387852138</t>
  </si>
  <si>
    <t>pb19</t>
  </si>
  <si>
    <t>Podstavec betonový 19 kg</t>
  </si>
  <si>
    <t>-2010863878</t>
  </si>
  <si>
    <t>podl pb19</t>
  </si>
  <si>
    <t>Podložka pod podstavec betonový</t>
  </si>
  <si>
    <t>-806408439</t>
  </si>
  <si>
    <t>r2</t>
  </si>
  <si>
    <t>Ostatní materiál, spojovací materiál</t>
  </si>
  <si>
    <t>2129749947</t>
  </si>
  <si>
    <t xml:space="preserve">Demontáž stávajících systémů </t>
  </si>
  <si>
    <t>741213811</t>
  </si>
  <si>
    <t>Demontáž kabelu z rozvodnice bez zachování funkčnosti (do suti) silových, průřezu do 4 mm2</t>
  </si>
  <si>
    <t>1358631295</t>
  </si>
  <si>
    <t>741311863</t>
  </si>
  <si>
    <t>Demontáž spínačů bez zachování funkčnosti (do suti) polozapuštěných nebo zapuštěných, pro prostředí normální do 10 A, připojení bezšroubové do 2 svorek</t>
  </si>
  <si>
    <t>-261743857</t>
  </si>
  <si>
    <t>741320175dem</t>
  </si>
  <si>
    <t>Montáž jističů se zapojením vodičů třípólových nn do 63 A ve skříni</t>
  </si>
  <si>
    <t>1174432227</t>
  </si>
  <si>
    <t>741371821</t>
  </si>
  <si>
    <t>Demontáž svítidel bez zachování funkčnosti (do suti) v bytových nebo společenských místnostech modulového systému zářivkových, délky do 1100 mm</t>
  </si>
  <si>
    <t>57524824</t>
  </si>
  <si>
    <t>07</t>
  </si>
  <si>
    <t>Vedlejší náklady</t>
  </si>
  <si>
    <t>013254000</t>
  </si>
  <si>
    <t>-1479787304</t>
  </si>
  <si>
    <t>071</t>
  </si>
  <si>
    <t>Stavební přípomoci, drážkování, začištění</t>
  </si>
  <si>
    <t>-341857392</t>
  </si>
  <si>
    <t>072</t>
  </si>
  <si>
    <t>Nosný materiál</t>
  </si>
  <si>
    <t>1326950672</t>
  </si>
  <si>
    <t>005231010R</t>
  </si>
  <si>
    <t>Revize elektroinstalace</t>
  </si>
  <si>
    <t>-154434844</t>
  </si>
  <si>
    <t>741810002</t>
  </si>
  <si>
    <t>Zkoušky a prohlídky elektrických rozvodů a zařízení celková prohlídka a vyhotovení revizní zprávy pro objem montážních prací přes 100 do 500 tis. Kč</t>
  </si>
  <si>
    <t>-1487975604</t>
  </si>
  <si>
    <t xml:space="preserve">Přirážka za podružný materiál  M 21, M 22</t>
  </si>
  <si>
    <t>1191703958</t>
  </si>
  <si>
    <t>Přirážka za prořez kabelů</t>
  </si>
  <si>
    <t>-1712668099</t>
  </si>
  <si>
    <t>900</t>
  </si>
  <si>
    <t xml:space="preserve">HZS  - revize hromosvodu</t>
  </si>
  <si>
    <t>516848773</t>
  </si>
  <si>
    <t>900.1</t>
  </si>
  <si>
    <t>HZS Práce v tarifní třídě 5 (např. tesař)</t>
  </si>
  <si>
    <t>1721879073</t>
  </si>
  <si>
    <t>998741102</t>
  </si>
  <si>
    <t>Přesun hmot pro silnoproud stanovený z hmotnosti přesunovaného materiálu vodorovná dopravní vzdálenost do 50 m v objektech výšky přes 6 do 12 m</t>
  </si>
  <si>
    <t>-1261676689</t>
  </si>
  <si>
    <t>-780098394</t>
  </si>
  <si>
    <t>Kontrolní měření intenzity osvětlení</t>
  </si>
  <si>
    <t>1550202854</t>
  </si>
  <si>
    <t>D.1.4.H - Přípojka kanalizace</t>
  </si>
  <si>
    <t xml:space="preserve">    719 - Zdravotechnika - Přípojka jednotné kanalizace</t>
  </si>
  <si>
    <t xml:space="preserve">      719.1 - Přípojka jednotné kanalizace - Potrubí</t>
  </si>
  <si>
    <t xml:space="preserve">    720 - Zdravotechnika - Přípojka splaškové kanalizace</t>
  </si>
  <si>
    <t xml:space="preserve">      720.1 - Přípojka splaškové kanalizace - potrubí</t>
  </si>
  <si>
    <t xml:space="preserve">      720.2 - Revizní šachta</t>
  </si>
  <si>
    <t>719</t>
  </si>
  <si>
    <t>Zdravotechnika - Přípojka jednotné kanalizace</t>
  </si>
  <si>
    <t>719.1</t>
  </si>
  <si>
    <t>Přípojka jednotné kanalizace - Potrubí</t>
  </si>
  <si>
    <t>721111103</t>
  </si>
  <si>
    <t>Potrubí z kameninových trub hrdlových s integrovaným spojem svodné pryžové těsnění spojovací systém F DN 150</t>
  </si>
  <si>
    <t>703399489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</si>
  <si>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</si>
  <si>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</si>
  <si>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660624437</t>
  </si>
  <si>
    <t>02.2.1.5</t>
  </si>
  <si>
    <t>výkop rýhy pro uložení potrubí,vč. pažení,odvozu na skládku nebo deponie na stavbě pro další použití vytěžení stávajícího potrubí</t>
  </si>
  <si>
    <t>1721023741</t>
  </si>
  <si>
    <t>1,8*1*20</t>
  </si>
  <si>
    <t>02.2.1.7</t>
  </si>
  <si>
    <t>obsyp a zásyp potrubí, písek, vč. dovozu materiálu, kubatura po zhutnění</t>
  </si>
  <si>
    <t>-140418807</t>
  </si>
  <si>
    <t>0,56*20*1</t>
  </si>
  <si>
    <t>02.2.1.8</t>
  </si>
  <si>
    <t>zásyp rýhy, vhodný vytříděný výkopek, kubatura po zhutnění</t>
  </si>
  <si>
    <t>-2093196178</t>
  </si>
  <si>
    <t>1,240*1*20</t>
  </si>
  <si>
    <t>02.2.1.1</t>
  </si>
  <si>
    <t>obnova kompletní konstrukce živičné vozovky, vybourání kce vč. odvozu suti na skládku a uložení, nová kce dle stávajícího stavu, vč. případných obrub, zhutnění pláně a zkoušek</t>
  </si>
  <si>
    <t>-1732226289</t>
  </si>
  <si>
    <t>171201221</t>
  </si>
  <si>
    <t>Poplatek za uložení stavebního odpadu na skládce (skládkovné) zeminy a kamení zatříděného do Katalogu odpadů pod kódem 17 05 04</t>
  </si>
  <si>
    <t>-1228323338</t>
  </si>
  <si>
    <t>0,56*20*1*1,5</t>
  </si>
  <si>
    <t>452311121</t>
  </si>
  <si>
    <t>Podkladní a zajišťovací konstrukce z betonu prostého v otevřeném výkopu desky pod potrubí, stoky a drobné objekty z betonu tř. C 8/10_x000d_</t>
  </si>
  <si>
    <t>-315876053</t>
  </si>
  <si>
    <t>0,1*1*20</t>
  </si>
  <si>
    <t>4523111D1</t>
  </si>
  <si>
    <t>Betonový pražec z betonu C 8/10</t>
  </si>
  <si>
    <t>2053322832</t>
  </si>
  <si>
    <t>452311131</t>
  </si>
  <si>
    <t>Podkladní a zajišťovací konstrukce z betonu prostého v otevřeném výkopu desky pod potrubí, stoky a drobné objekty z betonu tř. C 12/15</t>
  </si>
  <si>
    <t>1555974916</t>
  </si>
  <si>
    <t>0,29*20</t>
  </si>
  <si>
    <t>8948110.R</t>
  </si>
  <si>
    <t>Napojení na stávající šachtu vč. utěsnění</t>
  </si>
  <si>
    <t>-278110948</t>
  </si>
  <si>
    <t>Zdravotechnika - Přípojka splaškové kanalizace</t>
  </si>
  <si>
    <t>Přípojka splaškové kanalizace - potrubí</t>
  </si>
  <si>
    <t>-406065062</t>
  </si>
  <si>
    <t>77839639</t>
  </si>
  <si>
    <t>1719284087</t>
  </si>
  <si>
    <t>1,8*1*8,5</t>
  </si>
  <si>
    <t>1915271201</t>
  </si>
  <si>
    <t>0,56*8,5*1</t>
  </si>
  <si>
    <t>1850470149</t>
  </si>
  <si>
    <t>1,240*1*8,5</t>
  </si>
  <si>
    <t>-2053756227</t>
  </si>
  <si>
    <t>929441851</t>
  </si>
  <si>
    <t>0,56*8,5*1*1,5</t>
  </si>
  <si>
    <t>-677626999</t>
  </si>
  <si>
    <t>0,1*1*8,5</t>
  </si>
  <si>
    <t>-1199458992</t>
  </si>
  <si>
    <t>1935102245</t>
  </si>
  <si>
    <t>0,29*8,5</t>
  </si>
  <si>
    <t>-1998843031</t>
  </si>
  <si>
    <t>Revizní šachta</t>
  </si>
  <si>
    <t>7202D001</t>
  </si>
  <si>
    <t>Revizní šachta plastová samonosná DN1200, výška 1910 mm vč. šachtového dna</t>
  </si>
  <si>
    <t>1944050463</t>
  </si>
  <si>
    <t>7202D002</t>
  </si>
  <si>
    <t>Osazení revizní šachty vč. základové desky z prostého betonu C12/15</t>
  </si>
  <si>
    <t>-1254798324</t>
  </si>
  <si>
    <t>953171022</t>
  </si>
  <si>
    <t>Osazování kovových předmětů poklopů litinových nebo ocelových včetně rámů, hmotnosti přes 50 do 100 kg</t>
  </si>
  <si>
    <t>1980279590</t>
  </si>
  <si>
    <t>55241014</t>
  </si>
  <si>
    <t>poklop šachtový třída D400, kruhový rám 785, vstup 600mm, bez ventilace</t>
  </si>
  <si>
    <t>311634202</t>
  </si>
  <si>
    <t>7201D004</t>
  </si>
  <si>
    <t>1090497965</t>
  </si>
  <si>
    <t>02.2.1.9</t>
  </si>
  <si>
    <t>výkop pro uložení revizní šachty,vč. pažení,odvozu na skládku nebo deponie na stavbě pro další použití vytěžení stávajícího potrubí</t>
  </si>
  <si>
    <t>2096337099</t>
  </si>
  <si>
    <t>3,14*1,1*1,1*2</t>
  </si>
  <si>
    <t>1280271162</t>
  </si>
  <si>
    <t>Zkouška vodotěsnosti</t>
  </si>
  <si>
    <t>1440823172</t>
  </si>
  <si>
    <t>Režie, doprava, přesun hmot</t>
  </si>
  <si>
    <t>2052124685</t>
  </si>
  <si>
    <t>Silniční značení</t>
  </si>
  <si>
    <t>1068328099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</si>
</sst>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left" vertical="top" wrapText="1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18</v>
      </c>
      <c r="AK8" s="32" t="s">
        <v>22</v>
      </c>
      <c r="AN8" s="33" t="s">
        <v>23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7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3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47.2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3698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MŠ Delfínek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MŠ Delfínek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22</v>
      </c>
      <c r="AJ47" s="38"/>
      <c r="AK47" s="38"/>
      <c r="AL47" s="38"/>
      <c r="AM47" s="64" t="str">
        <f>IF(AN8= "","",AN8)</f>
        <v>3. 2. 2021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24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Statutární město Liberec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30</v>
      </c>
      <c r="AJ49" s="38"/>
      <c r="AK49" s="38"/>
      <c r="AL49" s="38"/>
      <c r="AM49" s="65" t="str">
        <f>IF(E17="","",E17)</f>
        <v xml:space="preserve"> </v>
      </c>
      <c r="AN49" s="4"/>
      <c r="AO49" s="4"/>
      <c r="AP49" s="4"/>
      <c r="AQ49" s="38"/>
      <c r="AR49" s="39"/>
      <c r="AS49" s="66" t="s">
        <v>51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28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33</v>
      </c>
      <c r="AJ50" s="38"/>
      <c r="AK50" s="38"/>
      <c r="AL50" s="38"/>
      <c r="AM50" s="65" t="str">
        <f>IF(E20="","",E20)</f>
        <v>DIGITRONIC CZ s.r.o.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52</v>
      </c>
      <c r="D52" s="75"/>
      <c r="E52" s="75"/>
      <c r="F52" s="75"/>
      <c r="G52" s="75"/>
      <c r="H52" s="76"/>
      <c r="I52" s="77" t="s">
        <v>53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54</v>
      </c>
      <c r="AH52" s="75"/>
      <c r="AI52" s="75"/>
      <c r="AJ52" s="75"/>
      <c r="AK52" s="75"/>
      <c r="AL52" s="75"/>
      <c r="AM52" s="75"/>
      <c r="AN52" s="77" t="s">
        <v>55</v>
      </c>
      <c r="AO52" s="75"/>
      <c r="AP52" s="75"/>
      <c r="AQ52" s="79" t="s">
        <v>56</v>
      </c>
      <c r="AR52" s="39"/>
      <c r="AS52" s="80" t="s">
        <v>57</v>
      </c>
      <c r="AT52" s="81" t="s">
        <v>58</v>
      </c>
      <c r="AU52" s="81" t="s">
        <v>59</v>
      </c>
      <c r="AV52" s="81" t="s">
        <v>60</v>
      </c>
      <c r="AW52" s="81" t="s">
        <v>61</v>
      </c>
      <c r="AX52" s="81" t="s">
        <v>62</v>
      </c>
      <c r="AY52" s="81" t="s">
        <v>63</v>
      </c>
      <c r="AZ52" s="81" t="s">
        <v>64</v>
      </c>
      <c r="BA52" s="81" t="s">
        <v>65</v>
      </c>
      <c r="BB52" s="81" t="s">
        <v>66</v>
      </c>
      <c r="BC52" s="81" t="s">
        <v>67</v>
      </c>
      <c r="BD52" s="82" t="s">
        <v>68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69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ROUND(SUM(AG55:AG62),2)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ROUND(SUM(AS55:AS62),2)</f>
        <v>0</v>
      </c>
      <c r="AT54" s="93">
        <f>ROUND(SUM(AV54:AW54),2)</f>
        <v>0</v>
      </c>
      <c r="AU54" s="94">
        <f>ROUND(SUM(AU55:AU62),5)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ROUND(SUM(AZ55:AZ62),2)</f>
        <v>0</v>
      </c>
      <c r="BA54" s="93">
        <f>ROUND(SUM(BA55:BA62),2)</f>
        <v>0</v>
      </c>
      <c r="BB54" s="93">
        <f>ROUND(SUM(BB55:BB62),2)</f>
        <v>0</v>
      </c>
      <c r="BC54" s="93">
        <f>ROUND(SUM(BC55:BC62),2)</f>
        <v>0</v>
      </c>
      <c r="BD54" s="95">
        <f>ROUND(SUM(BD55:BD62),2)</f>
        <v>0</v>
      </c>
      <c r="BE54" s="6"/>
      <c r="BS54" s="96" t="s">
        <v>70</v>
      </c>
      <c r="BT54" s="96" t="s">
        <v>71</v>
      </c>
      <c r="BU54" s="97" t="s">
        <v>72</v>
      </c>
      <c r="BV54" s="96" t="s">
        <v>73</v>
      </c>
      <c r="BW54" s="96" t="s">
        <v>5</v>
      </c>
      <c r="BX54" s="96" t="s">
        <v>74</v>
      </c>
      <c r="CL54" s="96" t="s">
        <v>3</v>
      </c>
    </row>
    <row r="55" s="7" customFormat="1" ht="16.5" customHeight="1">
      <c r="A55" s="98" t="s">
        <v>75</v>
      </c>
      <c r="B55" s="99"/>
      <c r="C55" s="100"/>
      <c r="D55" s="101" t="s">
        <v>76</v>
      </c>
      <c r="E55" s="101"/>
      <c r="F55" s="101"/>
      <c r="G55" s="101"/>
      <c r="H55" s="101"/>
      <c r="I55" s="102"/>
      <c r="J55" s="101" t="s">
        <v>77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'D.1.1 - Stavební část'!J30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78</v>
      </c>
      <c r="AR55" s="99"/>
      <c r="AS55" s="105">
        <v>0</v>
      </c>
      <c r="AT55" s="106">
        <f>ROUND(SUM(AV55:AW55),2)</f>
        <v>0</v>
      </c>
      <c r="AU55" s="107">
        <f>'D.1.1 - Stavební část'!P104</f>
        <v>0</v>
      </c>
      <c r="AV55" s="106">
        <f>'D.1.1 - Stavební část'!J33</f>
        <v>0</v>
      </c>
      <c r="AW55" s="106">
        <f>'D.1.1 - Stavební část'!J34</f>
        <v>0</v>
      </c>
      <c r="AX55" s="106">
        <f>'D.1.1 - Stavební část'!J35</f>
        <v>0</v>
      </c>
      <c r="AY55" s="106">
        <f>'D.1.1 - Stavební část'!J36</f>
        <v>0</v>
      </c>
      <c r="AZ55" s="106">
        <f>'D.1.1 - Stavební část'!F33</f>
        <v>0</v>
      </c>
      <c r="BA55" s="106">
        <f>'D.1.1 - Stavební část'!F34</f>
        <v>0</v>
      </c>
      <c r="BB55" s="106">
        <f>'D.1.1 - Stavební část'!F35</f>
        <v>0</v>
      </c>
      <c r="BC55" s="106">
        <f>'D.1.1 - Stavební část'!F36</f>
        <v>0</v>
      </c>
      <c r="BD55" s="108">
        <f>'D.1.1 - Stavební část'!F37</f>
        <v>0</v>
      </c>
      <c r="BE55" s="7"/>
      <c r="BT55" s="109" t="s">
        <v>79</v>
      </c>
      <c r="BV55" s="109" t="s">
        <v>73</v>
      </c>
      <c r="BW55" s="109" t="s">
        <v>80</v>
      </c>
      <c r="BX55" s="109" t="s">
        <v>5</v>
      </c>
      <c r="CL55" s="109" t="s">
        <v>3</v>
      </c>
      <c r="CM55" s="109" t="s">
        <v>81</v>
      </c>
    </row>
    <row r="56" s="7" customFormat="1" ht="16.5" customHeight="1">
      <c r="A56" s="98" t="s">
        <v>75</v>
      </c>
      <c r="B56" s="99"/>
      <c r="C56" s="100"/>
      <c r="D56" s="101" t="s">
        <v>82</v>
      </c>
      <c r="E56" s="101"/>
      <c r="F56" s="101"/>
      <c r="G56" s="101"/>
      <c r="H56" s="101"/>
      <c r="I56" s="102"/>
      <c r="J56" s="101" t="s">
        <v>83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'D.1.4.A - Vytápění'!J30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78</v>
      </c>
      <c r="AR56" s="99"/>
      <c r="AS56" s="105">
        <v>0</v>
      </c>
      <c r="AT56" s="106">
        <f>ROUND(SUM(AV56:AW56),2)</f>
        <v>0</v>
      </c>
      <c r="AU56" s="107">
        <f>'D.1.4.A - Vytápění'!P88</f>
        <v>0</v>
      </c>
      <c r="AV56" s="106">
        <f>'D.1.4.A - Vytápění'!J33</f>
        <v>0</v>
      </c>
      <c r="AW56" s="106">
        <f>'D.1.4.A - Vytápění'!J34</f>
        <v>0</v>
      </c>
      <c r="AX56" s="106">
        <f>'D.1.4.A - Vytápění'!J35</f>
        <v>0</v>
      </c>
      <c r="AY56" s="106">
        <f>'D.1.4.A - Vytápění'!J36</f>
        <v>0</v>
      </c>
      <c r="AZ56" s="106">
        <f>'D.1.4.A - Vytápění'!F33</f>
        <v>0</v>
      </c>
      <c r="BA56" s="106">
        <f>'D.1.4.A - Vytápění'!F34</f>
        <v>0</v>
      </c>
      <c r="BB56" s="106">
        <f>'D.1.4.A - Vytápění'!F35</f>
        <v>0</v>
      </c>
      <c r="BC56" s="106">
        <f>'D.1.4.A - Vytápění'!F36</f>
        <v>0</v>
      </c>
      <c r="BD56" s="108">
        <f>'D.1.4.A - Vytápění'!F37</f>
        <v>0</v>
      </c>
      <c r="BE56" s="7"/>
      <c r="BT56" s="109" t="s">
        <v>79</v>
      </c>
      <c r="BV56" s="109" t="s">
        <v>73</v>
      </c>
      <c r="BW56" s="109" t="s">
        <v>84</v>
      </c>
      <c r="BX56" s="109" t="s">
        <v>5</v>
      </c>
      <c r="CL56" s="109" t="s">
        <v>3</v>
      </c>
      <c r="CM56" s="109" t="s">
        <v>81</v>
      </c>
    </row>
    <row r="57" s="7" customFormat="1" ht="16.5" customHeight="1">
      <c r="A57" s="98" t="s">
        <v>75</v>
      </c>
      <c r="B57" s="99"/>
      <c r="C57" s="100"/>
      <c r="D57" s="101" t="s">
        <v>85</v>
      </c>
      <c r="E57" s="101"/>
      <c r="F57" s="101"/>
      <c r="G57" s="101"/>
      <c r="H57" s="101"/>
      <c r="I57" s="102"/>
      <c r="J57" s="101" t="s">
        <v>86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3">
        <f>'D.1.4.B - GASTRO'!J30</f>
        <v>0</v>
      </c>
      <c r="AH57" s="102"/>
      <c r="AI57" s="102"/>
      <c r="AJ57" s="102"/>
      <c r="AK57" s="102"/>
      <c r="AL57" s="102"/>
      <c r="AM57" s="102"/>
      <c r="AN57" s="103">
        <f>SUM(AG57,AT57)</f>
        <v>0</v>
      </c>
      <c r="AO57" s="102"/>
      <c r="AP57" s="102"/>
      <c r="AQ57" s="104" t="s">
        <v>78</v>
      </c>
      <c r="AR57" s="99"/>
      <c r="AS57" s="105">
        <v>0</v>
      </c>
      <c r="AT57" s="106">
        <f>ROUND(SUM(AV57:AW57),2)</f>
        <v>0</v>
      </c>
      <c r="AU57" s="107">
        <f>'D.1.4.B - GASTRO'!P96</f>
        <v>0</v>
      </c>
      <c r="AV57" s="106">
        <f>'D.1.4.B - GASTRO'!J33</f>
        <v>0</v>
      </c>
      <c r="AW57" s="106">
        <f>'D.1.4.B - GASTRO'!J34</f>
        <v>0</v>
      </c>
      <c r="AX57" s="106">
        <f>'D.1.4.B - GASTRO'!J35</f>
        <v>0</v>
      </c>
      <c r="AY57" s="106">
        <f>'D.1.4.B - GASTRO'!J36</f>
        <v>0</v>
      </c>
      <c r="AZ57" s="106">
        <f>'D.1.4.B - GASTRO'!F33</f>
        <v>0</v>
      </c>
      <c r="BA57" s="106">
        <f>'D.1.4.B - GASTRO'!F34</f>
        <v>0</v>
      </c>
      <c r="BB57" s="106">
        <f>'D.1.4.B - GASTRO'!F35</f>
        <v>0</v>
      </c>
      <c r="BC57" s="106">
        <f>'D.1.4.B - GASTRO'!F36</f>
        <v>0</v>
      </c>
      <c r="BD57" s="108">
        <f>'D.1.4.B - GASTRO'!F37</f>
        <v>0</v>
      </c>
      <c r="BE57" s="7"/>
      <c r="BT57" s="109" t="s">
        <v>79</v>
      </c>
      <c r="BV57" s="109" t="s">
        <v>73</v>
      </c>
      <c r="BW57" s="109" t="s">
        <v>87</v>
      </c>
      <c r="BX57" s="109" t="s">
        <v>5</v>
      </c>
      <c r="CL57" s="109" t="s">
        <v>3</v>
      </c>
      <c r="CM57" s="109" t="s">
        <v>81</v>
      </c>
    </row>
    <row r="58" s="7" customFormat="1" ht="16.5" customHeight="1">
      <c r="A58" s="98" t="s">
        <v>75</v>
      </c>
      <c r="B58" s="99"/>
      <c r="C58" s="100"/>
      <c r="D58" s="101" t="s">
        <v>88</v>
      </c>
      <c r="E58" s="101"/>
      <c r="F58" s="101"/>
      <c r="G58" s="101"/>
      <c r="H58" s="101"/>
      <c r="I58" s="102"/>
      <c r="J58" s="101" t="s">
        <v>89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3">
        <f>'D.1.4.C - Vzduchotechnika...'!J30</f>
        <v>0</v>
      </c>
      <c r="AH58" s="102"/>
      <c r="AI58" s="102"/>
      <c r="AJ58" s="102"/>
      <c r="AK58" s="102"/>
      <c r="AL58" s="102"/>
      <c r="AM58" s="102"/>
      <c r="AN58" s="103">
        <f>SUM(AG58,AT58)</f>
        <v>0</v>
      </c>
      <c r="AO58" s="102"/>
      <c r="AP58" s="102"/>
      <c r="AQ58" s="104" t="s">
        <v>78</v>
      </c>
      <c r="AR58" s="99"/>
      <c r="AS58" s="105">
        <v>0</v>
      </c>
      <c r="AT58" s="106">
        <f>ROUND(SUM(AV58:AW58),2)</f>
        <v>0</v>
      </c>
      <c r="AU58" s="107">
        <f>'D.1.4.C - Vzduchotechnika...'!P83</f>
        <v>0</v>
      </c>
      <c r="AV58" s="106">
        <f>'D.1.4.C - Vzduchotechnika...'!J33</f>
        <v>0</v>
      </c>
      <c r="AW58" s="106">
        <f>'D.1.4.C - Vzduchotechnika...'!J34</f>
        <v>0</v>
      </c>
      <c r="AX58" s="106">
        <f>'D.1.4.C - Vzduchotechnika...'!J35</f>
        <v>0</v>
      </c>
      <c r="AY58" s="106">
        <f>'D.1.4.C - Vzduchotechnika...'!J36</f>
        <v>0</v>
      </c>
      <c r="AZ58" s="106">
        <f>'D.1.4.C - Vzduchotechnika...'!F33</f>
        <v>0</v>
      </c>
      <c r="BA58" s="106">
        <f>'D.1.4.C - Vzduchotechnika...'!F34</f>
        <v>0</v>
      </c>
      <c r="BB58" s="106">
        <f>'D.1.4.C - Vzduchotechnika...'!F35</f>
        <v>0</v>
      </c>
      <c r="BC58" s="106">
        <f>'D.1.4.C - Vzduchotechnika...'!F36</f>
        <v>0</v>
      </c>
      <c r="BD58" s="108">
        <f>'D.1.4.C - Vzduchotechnika...'!F37</f>
        <v>0</v>
      </c>
      <c r="BE58" s="7"/>
      <c r="BT58" s="109" t="s">
        <v>79</v>
      </c>
      <c r="BV58" s="109" t="s">
        <v>73</v>
      </c>
      <c r="BW58" s="109" t="s">
        <v>90</v>
      </c>
      <c r="BX58" s="109" t="s">
        <v>5</v>
      </c>
      <c r="CL58" s="109" t="s">
        <v>3</v>
      </c>
      <c r="CM58" s="109" t="s">
        <v>81</v>
      </c>
    </row>
    <row r="59" s="7" customFormat="1" ht="16.5" customHeight="1">
      <c r="A59" s="98" t="s">
        <v>75</v>
      </c>
      <c r="B59" s="99"/>
      <c r="C59" s="100"/>
      <c r="D59" s="101" t="s">
        <v>91</v>
      </c>
      <c r="E59" s="101"/>
      <c r="F59" s="101"/>
      <c r="G59" s="101"/>
      <c r="H59" s="101"/>
      <c r="I59" s="102"/>
      <c r="J59" s="101" t="s">
        <v>92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3">
        <f>'D.1.4.E - Zdravotně techn...'!J30</f>
        <v>0</v>
      </c>
      <c r="AH59" s="102"/>
      <c r="AI59" s="102"/>
      <c r="AJ59" s="102"/>
      <c r="AK59" s="102"/>
      <c r="AL59" s="102"/>
      <c r="AM59" s="102"/>
      <c r="AN59" s="103">
        <f>SUM(AG59,AT59)</f>
        <v>0</v>
      </c>
      <c r="AO59" s="102"/>
      <c r="AP59" s="102"/>
      <c r="AQ59" s="104" t="s">
        <v>78</v>
      </c>
      <c r="AR59" s="99"/>
      <c r="AS59" s="105">
        <v>0</v>
      </c>
      <c r="AT59" s="106">
        <f>ROUND(SUM(AV59:AW59),2)</f>
        <v>0</v>
      </c>
      <c r="AU59" s="107">
        <f>'D.1.4.E - Zdravotně techn...'!P93</f>
        <v>0</v>
      </c>
      <c r="AV59" s="106">
        <f>'D.1.4.E - Zdravotně techn...'!J33</f>
        <v>0</v>
      </c>
      <c r="AW59" s="106">
        <f>'D.1.4.E - Zdravotně techn...'!J34</f>
        <v>0</v>
      </c>
      <c r="AX59" s="106">
        <f>'D.1.4.E - Zdravotně techn...'!J35</f>
        <v>0</v>
      </c>
      <c r="AY59" s="106">
        <f>'D.1.4.E - Zdravotně techn...'!J36</f>
        <v>0</v>
      </c>
      <c r="AZ59" s="106">
        <f>'D.1.4.E - Zdravotně techn...'!F33</f>
        <v>0</v>
      </c>
      <c r="BA59" s="106">
        <f>'D.1.4.E - Zdravotně techn...'!F34</f>
        <v>0</v>
      </c>
      <c r="BB59" s="106">
        <f>'D.1.4.E - Zdravotně techn...'!F35</f>
        <v>0</v>
      </c>
      <c r="BC59" s="106">
        <f>'D.1.4.E - Zdravotně techn...'!F36</f>
        <v>0</v>
      </c>
      <c r="BD59" s="108">
        <f>'D.1.4.E - Zdravotně techn...'!F37</f>
        <v>0</v>
      </c>
      <c r="BE59" s="7"/>
      <c r="BT59" s="109" t="s">
        <v>79</v>
      </c>
      <c r="BV59" s="109" t="s">
        <v>73</v>
      </c>
      <c r="BW59" s="109" t="s">
        <v>93</v>
      </c>
      <c r="BX59" s="109" t="s">
        <v>5</v>
      </c>
      <c r="CL59" s="109" t="s">
        <v>3</v>
      </c>
      <c r="CM59" s="109" t="s">
        <v>81</v>
      </c>
    </row>
    <row r="60" s="7" customFormat="1" ht="16.5" customHeight="1">
      <c r="A60" s="98" t="s">
        <v>75</v>
      </c>
      <c r="B60" s="99"/>
      <c r="C60" s="100"/>
      <c r="D60" s="101" t="s">
        <v>94</v>
      </c>
      <c r="E60" s="101"/>
      <c r="F60" s="101"/>
      <c r="G60" s="101"/>
      <c r="H60" s="101"/>
      <c r="I60" s="102"/>
      <c r="J60" s="101" t="s">
        <v>95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3">
        <f>'D.1.4.F - Lapač olejových...'!J30</f>
        <v>0</v>
      </c>
      <c r="AH60" s="102"/>
      <c r="AI60" s="102"/>
      <c r="AJ60" s="102"/>
      <c r="AK60" s="102"/>
      <c r="AL60" s="102"/>
      <c r="AM60" s="102"/>
      <c r="AN60" s="103">
        <f>SUM(AG60,AT60)</f>
        <v>0</v>
      </c>
      <c r="AO60" s="102"/>
      <c r="AP60" s="102"/>
      <c r="AQ60" s="104" t="s">
        <v>78</v>
      </c>
      <c r="AR60" s="99"/>
      <c r="AS60" s="105">
        <v>0</v>
      </c>
      <c r="AT60" s="106">
        <f>ROUND(SUM(AV60:AW60),2)</f>
        <v>0</v>
      </c>
      <c r="AU60" s="107">
        <f>'D.1.4.F - Lapač olejových...'!P82</f>
        <v>0</v>
      </c>
      <c r="AV60" s="106">
        <f>'D.1.4.F - Lapač olejových...'!J33</f>
        <v>0</v>
      </c>
      <c r="AW60" s="106">
        <f>'D.1.4.F - Lapač olejových...'!J34</f>
        <v>0</v>
      </c>
      <c r="AX60" s="106">
        <f>'D.1.4.F - Lapač olejových...'!J35</f>
        <v>0</v>
      </c>
      <c r="AY60" s="106">
        <f>'D.1.4.F - Lapač olejových...'!J36</f>
        <v>0</v>
      </c>
      <c r="AZ60" s="106">
        <f>'D.1.4.F - Lapač olejových...'!F33</f>
        <v>0</v>
      </c>
      <c r="BA60" s="106">
        <f>'D.1.4.F - Lapač olejových...'!F34</f>
        <v>0</v>
      </c>
      <c r="BB60" s="106">
        <f>'D.1.4.F - Lapač olejových...'!F35</f>
        <v>0</v>
      </c>
      <c r="BC60" s="106">
        <f>'D.1.4.F - Lapač olejových...'!F36</f>
        <v>0</v>
      </c>
      <c r="BD60" s="108">
        <f>'D.1.4.F - Lapač olejových...'!F37</f>
        <v>0</v>
      </c>
      <c r="BE60" s="7"/>
      <c r="BT60" s="109" t="s">
        <v>79</v>
      </c>
      <c r="BV60" s="109" t="s">
        <v>73</v>
      </c>
      <c r="BW60" s="109" t="s">
        <v>96</v>
      </c>
      <c r="BX60" s="109" t="s">
        <v>5</v>
      </c>
      <c r="CL60" s="109" t="s">
        <v>3</v>
      </c>
      <c r="CM60" s="109" t="s">
        <v>81</v>
      </c>
    </row>
    <row r="61" s="7" customFormat="1" ht="16.5" customHeight="1">
      <c r="A61" s="98" t="s">
        <v>75</v>
      </c>
      <c r="B61" s="99"/>
      <c r="C61" s="100"/>
      <c r="D61" s="101" t="s">
        <v>97</v>
      </c>
      <c r="E61" s="101"/>
      <c r="F61" s="101"/>
      <c r="G61" s="101"/>
      <c r="H61" s="101"/>
      <c r="I61" s="102"/>
      <c r="J61" s="101" t="s">
        <v>98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3">
        <f>'D.1.4.G - Elektroinstalace'!J30</f>
        <v>0</v>
      </c>
      <c r="AH61" s="102"/>
      <c r="AI61" s="102"/>
      <c r="AJ61" s="102"/>
      <c r="AK61" s="102"/>
      <c r="AL61" s="102"/>
      <c r="AM61" s="102"/>
      <c r="AN61" s="103">
        <f>SUM(AG61,AT61)</f>
        <v>0</v>
      </c>
      <c r="AO61" s="102"/>
      <c r="AP61" s="102"/>
      <c r="AQ61" s="104" t="s">
        <v>78</v>
      </c>
      <c r="AR61" s="99"/>
      <c r="AS61" s="105">
        <v>0</v>
      </c>
      <c r="AT61" s="106">
        <f>ROUND(SUM(AV61:AW61),2)</f>
        <v>0</v>
      </c>
      <c r="AU61" s="107">
        <f>'D.1.4.G - Elektroinstalace'!P92</f>
        <v>0</v>
      </c>
      <c r="AV61" s="106">
        <f>'D.1.4.G - Elektroinstalace'!J33</f>
        <v>0</v>
      </c>
      <c r="AW61" s="106">
        <f>'D.1.4.G - Elektroinstalace'!J34</f>
        <v>0</v>
      </c>
      <c r="AX61" s="106">
        <f>'D.1.4.G - Elektroinstalace'!J35</f>
        <v>0</v>
      </c>
      <c r="AY61" s="106">
        <f>'D.1.4.G - Elektroinstalace'!J36</f>
        <v>0</v>
      </c>
      <c r="AZ61" s="106">
        <f>'D.1.4.G - Elektroinstalace'!F33</f>
        <v>0</v>
      </c>
      <c r="BA61" s="106">
        <f>'D.1.4.G - Elektroinstalace'!F34</f>
        <v>0</v>
      </c>
      <c r="BB61" s="106">
        <f>'D.1.4.G - Elektroinstalace'!F35</f>
        <v>0</v>
      </c>
      <c r="BC61" s="106">
        <f>'D.1.4.G - Elektroinstalace'!F36</f>
        <v>0</v>
      </c>
      <c r="BD61" s="108">
        <f>'D.1.4.G - Elektroinstalace'!F37</f>
        <v>0</v>
      </c>
      <c r="BE61" s="7"/>
      <c r="BT61" s="109" t="s">
        <v>79</v>
      </c>
      <c r="BV61" s="109" t="s">
        <v>73</v>
      </c>
      <c r="BW61" s="109" t="s">
        <v>99</v>
      </c>
      <c r="BX61" s="109" t="s">
        <v>5</v>
      </c>
      <c r="CL61" s="109" t="s">
        <v>3</v>
      </c>
      <c r="CM61" s="109" t="s">
        <v>81</v>
      </c>
    </row>
    <row r="62" s="7" customFormat="1" ht="16.5" customHeight="1">
      <c r="A62" s="98" t="s">
        <v>75</v>
      </c>
      <c r="B62" s="99"/>
      <c r="C62" s="100"/>
      <c r="D62" s="101" t="s">
        <v>100</v>
      </c>
      <c r="E62" s="101"/>
      <c r="F62" s="101"/>
      <c r="G62" s="101"/>
      <c r="H62" s="101"/>
      <c r="I62" s="102"/>
      <c r="J62" s="101" t="s">
        <v>101</v>
      </c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3">
        <f>'D.1.4.H - Přípojka kanali...'!J30</f>
        <v>0</v>
      </c>
      <c r="AH62" s="102"/>
      <c r="AI62" s="102"/>
      <c r="AJ62" s="102"/>
      <c r="AK62" s="102"/>
      <c r="AL62" s="102"/>
      <c r="AM62" s="102"/>
      <c r="AN62" s="103">
        <f>SUM(AG62,AT62)</f>
        <v>0</v>
      </c>
      <c r="AO62" s="102"/>
      <c r="AP62" s="102"/>
      <c r="AQ62" s="104" t="s">
        <v>78</v>
      </c>
      <c r="AR62" s="99"/>
      <c r="AS62" s="110">
        <v>0</v>
      </c>
      <c r="AT62" s="111">
        <f>ROUND(SUM(AV62:AW62),2)</f>
        <v>0</v>
      </c>
      <c r="AU62" s="112">
        <f>'D.1.4.H - Přípojka kanali...'!P86</f>
        <v>0</v>
      </c>
      <c r="AV62" s="111">
        <f>'D.1.4.H - Přípojka kanali...'!J33</f>
        <v>0</v>
      </c>
      <c r="AW62" s="111">
        <f>'D.1.4.H - Přípojka kanali...'!J34</f>
        <v>0</v>
      </c>
      <c r="AX62" s="111">
        <f>'D.1.4.H - Přípojka kanali...'!J35</f>
        <v>0</v>
      </c>
      <c r="AY62" s="111">
        <f>'D.1.4.H - Přípojka kanali...'!J36</f>
        <v>0</v>
      </c>
      <c r="AZ62" s="111">
        <f>'D.1.4.H - Přípojka kanali...'!F33</f>
        <v>0</v>
      </c>
      <c r="BA62" s="111">
        <f>'D.1.4.H - Přípojka kanali...'!F34</f>
        <v>0</v>
      </c>
      <c r="BB62" s="111">
        <f>'D.1.4.H - Přípojka kanali...'!F35</f>
        <v>0</v>
      </c>
      <c r="BC62" s="111">
        <f>'D.1.4.H - Přípojka kanali...'!F36</f>
        <v>0</v>
      </c>
      <c r="BD62" s="113">
        <f>'D.1.4.H - Přípojka kanali...'!F37</f>
        <v>0</v>
      </c>
      <c r="BE62" s="7"/>
      <c r="BT62" s="109" t="s">
        <v>79</v>
      </c>
      <c r="BV62" s="109" t="s">
        <v>73</v>
      </c>
      <c r="BW62" s="109" t="s">
        <v>102</v>
      </c>
      <c r="BX62" s="109" t="s">
        <v>5</v>
      </c>
      <c r="CL62" s="109" t="s">
        <v>3</v>
      </c>
      <c r="CM62" s="109" t="s">
        <v>81</v>
      </c>
    </row>
    <row r="63" s="2" customFormat="1" ht="30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9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39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.1 - Stavební část'!C2" display="/"/>
    <hyperlink ref="A56" location="'D.1.4.A - Vytápění'!C2" display="/"/>
    <hyperlink ref="A57" location="'D.1.4.B - GASTRO'!C2" display="/"/>
    <hyperlink ref="A58" location="'D.1.4.C - Vzduchotechnika...'!C2" display="/"/>
    <hyperlink ref="A59" location="'D.1.4.E - Zdravotně techn...'!C2" display="/"/>
    <hyperlink ref="A60" location="'D.1.4.F - Lapač olejových...'!C2" display="/"/>
    <hyperlink ref="A61" location="'D.1.4.G - Elektroinstalace'!C2" display="/"/>
    <hyperlink ref="A62" location="'D.1.4.H - Přípojka kana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105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31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tr">
        <f>IF('Rekapitulace stavby'!E11="","",'Rekapitulace stavby'!E11)</f>
        <v>Statutární město Liberec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tr">
        <f>IF('Rekapitulace stavby'!E20="","",'Rekapitulace stavby'!E20)</f>
        <v>DIGITRONIC CZ s.r.o.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ROUND(J104,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ROUND((SUM(BE104:BE844)),  2)</f>
        <v>0</v>
      </c>
      <c r="G33" s="38"/>
      <c r="H33" s="38"/>
      <c r="I33" s="123">
        <v>0.20999999999999999</v>
      </c>
      <c r="J33" s="122">
        <f>ROUND(((SUM(BE104:BE844))*I33),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ROUND((SUM(BF104:BF844)),  2)</f>
        <v>0</v>
      </c>
      <c r="G34" s="38"/>
      <c r="H34" s="38"/>
      <c r="I34" s="123">
        <v>0.14999999999999999</v>
      </c>
      <c r="J34" s="122">
        <f>ROUND(((SUM(BF104:BF844))*I34),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ROUND((SUM(BG104:BG844)),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ROUND((SUM(BH104:BH844)),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ROUND((SUM(BI104:BI844)),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D.1.1 - Stavební část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J104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110</v>
      </c>
      <c r="E60" s="135"/>
      <c r="F60" s="135"/>
      <c r="G60" s="135"/>
      <c r="H60" s="135"/>
      <c r="I60" s="135"/>
      <c r="J60" s="136">
        <f>J105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111</v>
      </c>
      <c r="E61" s="139"/>
      <c r="F61" s="139"/>
      <c r="G61" s="139"/>
      <c r="H61" s="139"/>
      <c r="I61" s="139"/>
      <c r="J61" s="140">
        <f>J106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112</v>
      </c>
      <c r="E62" s="139"/>
      <c r="F62" s="139"/>
      <c r="G62" s="139"/>
      <c r="H62" s="139"/>
      <c r="I62" s="139"/>
      <c r="J62" s="140">
        <f>J111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113</v>
      </c>
      <c r="E63" s="139"/>
      <c r="F63" s="139"/>
      <c r="G63" s="139"/>
      <c r="H63" s="139"/>
      <c r="I63" s="139"/>
      <c r="J63" s="140">
        <f>J122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114</v>
      </c>
      <c r="E64" s="139"/>
      <c r="F64" s="139"/>
      <c r="G64" s="139"/>
      <c r="H64" s="139"/>
      <c r="I64" s="139"/>
      <c r="J64" s="140">
        <f>J153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115</v>
      </c>
      <c r="E65" s="139"/>
      <c r="F65" s="139"/>
      <c r="G65" s="139"/>
      <c r="H65" s="139"/>
      <c r="I65" s="139"/>
      <c r="J65" s="140">
        <f>J190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116</v>
      </c>
      <c r="E66" s="139"/>
      <c r="F66" s="139"/>
      <c r="G66" s="139"/>
      <c r="H66" s="139"/>
      <c r="I66" s="139"/>
      <c r="J66" s="140">
        <f>J240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117</v>
      </c>
      <c r="E67" s="139"/>
      <c r="F67" s="139"/>
      <c r="G67" s="139"/>
      <c r="H67" s="139"/>
      <c r="I67" s="139"/>
      <c r="J67" s="140">
        <f>J280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118</v>
      </c>
      <c r="E68" s="139"/>
      <c r="F68" s="139"/>
      <c r="G68" s="139"/>
      <c r="H68" s="139"/>
      <c r="I68" s="139"/>
      <c r="J68" s="140">
        <f>J343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119</v>
      </c>
      <c r="E69" s="139"/>
      <c r="F69" s="139"/>
      <c r="G69" s="139"/>
      <c r="H69" s="139"/>
      <c r="I69" s="139"/>
      <c r="J69" s="140">
        <f>J355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3"/>
      <c r="C70" s="9"/>
      <c r="D70" s="134" t="s">
        <v>120</v>
      </c>
      <c r="E70" s="135"/>
      <c r="F70" s="135"/>
      <c r="G70" s="135"/>
      <c r="H70" s="135"/>
      <c r="I70" s="135"/>
      <c r="J70" s="136">
        <f>J357</f>
        <v>0</v>
      </c>
      <c r="K70" s="9"/>
      <c r="L70" s="13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7"/>
      <c r="C71" s="10"/>
      <c r="D71" s="138" t="s">
        <v>121</v>
      </c>
      <c r="E71" s="139"/>
      <c r="F71" s="139"/>
      <c r="G71" s="139"/>
      <c r="H71" s="139"/>
      <c r="I71" s="139"/>
      <c r="J71" s="140">
        <f>J358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7"/>
      <c r="C72" s="10"/>
      <c r="D72" s="138" t="s">
        <v>122</v>
      </c>
      <c r="E72" s="139"/>
      <c r="F72" s="139"/>
      <c r="G72" s="139"/>
      <c r="H72" s="139"/>
      <c r="I72" s="139"/>
      <c r="J72" s="140">
        <f>J417</f>
        <v>0</v>
      </c>
      <c r="K72" s="10"/>
      <c r="L72" s="13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7"/>
      <c r="C73" s="10"/>
      <c r="D73" s="138" t="s">
        <v>123</v>
      </c>
      <c r="E73" s="139"/>
      <c r="F73" s="139"/>
      <c r="G73" s="139"/>
      <c r="H73" s="139"/>
      <c r="I73" s="139"/>
      <c r="J73" s="140">
        <f>J427</f>
        <v>0</v>
      </c>
      <c r="K73" s="10"/>
      <c r="L73" s="13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7"/>
      <c r="C74" s="10"/>
      <c r="D74" s="138" t="s">
        <v>124</v>
      </c>
      <c r="E74" s="139"/>
      <c r="F74" s="139"/>
      <c r="G74" s="139"/>
      <c r="H74" s="139"/>
      <c r="I74" s="139"/>
      <c r="J74" s="140">
        <f>J473</f>
        <v>0</v>
      </c>
      <c r="K74" s="10"/>
      <c r="L74" s="13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7"/>
      <c r="C75" s="10"/>
      <c r="D75" s="138" t="s">
        <v>125</v>
      </c>
      <c r="E75" s="139"/>
      <c r="F75" s="139"/>
      <c r="G75" s="139"/>
      <c r="H75" s="139"/>
      <c r="I75" s="139"/>
      <c r="J75" s="140">
        <f>J503</f>
        <v>0</v>
      </c>
      <c r="K75" s="10"/>
      <c r="L75" s="13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7"/>
      <c r="C76" s="10"/>
      <c r="D76" s="138" t="s">
        <v>126</v>
      </c>
      <c r="E76" s="139"/>
      <c r="F76" s="139"/>
      <c r="G76" s="139"/>
      <c r="H76" s="139"/>
      <c r="I76" s="139"/>
      <c r="J76" s="140">
        <f>J517</f>
        <v>0</v>
      </c>
      <c r="K76" s="10"/>
      <c r="L76" s="13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37"/>
      <c r="C77" s="10"/>
      <c r="D77" s="138" t="s">
        <v>127</v>
      </c>
      <c r="E77" s="139"/>
      <c r="F77" s="139"/>
      <c r="G77" s="139"/>
      <c r="H77" s="139"/>
      <c r="I77" s="139"/>
      <c r="J77" s="140">
        <f>J523</f>
        <v>0</v>
      </c>
      <c r="K77" s="10"/>
      <c r="L77" s="13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37"/>
      <c r="C78" s="10"/>
      <c r="D78" s="138" t="s">
        <v>128</v>
      </c>
      <c r="E78" s="139"/>
      <c r="F78" s="139"/>
      <c r="G78" s="139"/>
      <c r="H78" s="139"/>
      <c r="I78" s="139"/>
      <c r="J78" s="140">
        <f>J556</f>
        <v>0</v>
      </c>
      <c r="K78" s="10"/>
      <c r="L78" s="13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7"/>
      <c r="C79" s="10"/>
      <c r="D79" s="138" t="s">
        <v>129</v>
      </c>
      <c r="E79" s="139"/>
      <c r="F79" s="139"/>
      <c r="G79" s="139"/>
      <c r="H79" s="139"/>
      <c r="I79" s="139"/>
      <c r="J79" s="140">
        <f>J648</f>
        <v>0</v>
      </c>
      <c r="K79" s="10"/>
      <c r="L79" s="13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7"/>
      <c r="C80" s="10"/>
      <c r="D80" s="138" t="s">
        <v>130</v>
      </c>
      <c r="E80" s="139"/>
      <c r="F80" s="139"/>
      <c r="G80" s="139"/>
      <c r="H80" s="139"/>
      <c r="I80" s="139"/>
      <c r="J80" s="140">
        <f>J771</f>
        <v>0</v>
      </c>
      <c r="K80" s="10"/>
      <c r="L80" s="13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7"/>
      <c r="C81" s="10"/>
      <c r="D81" s="138" t="s">
        <v>131</v>
      </c>
      <c r="E81" s="139"/>
      <c r="F81" s="139"/>
      <c r="G81" s="139"/>
      <c r="H81" s="139"/>
      <c r="I81" s="139"/>
      <c r="J81" s="140">
        <f>J790</f>
        <v>0</v>
      </c>
      <c r="K81" s="10"/>
      <c r="L81" s="13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7"/>
      <c r="C82" s="10"/>
      <c r="D82" s="138" t="s">
        <v>132</v>
      </c>
      <c r="E82" s="139"/>
      <c r="F82" s="139"/>
      <c r="G82" s="139"/>
      <c r="H82" s="139"/>
      <c r="I82" s="139"/>
      <c r="J82" s="140">
        <f>J797</f>
        <v>0</v>
      </c>
      <c r="K82" s="10"/>
      <c r="L82" s="13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33"/>
      <c r="C83" s="9"/>
      <c r="D83" s="134" t="s">
        <v>133</v>
      </c>
      <c r="E83" s="135"/>
      <c r="F83" s="135"/>
      <c r="G83" s="135"/>
      <c r="H83" s="135"/>
      <c r="I83" s="135"/>
      <c r="J83" s="136">
        <f>J836</f>
        <v>0</v>
      </c>
      <c r="K83" s="9"/>
      <c r="L83" s="13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37"/>
      <c r="C84" s="10"/>
      <c r="D84" s="138" t="s">
        <v>134</v>
      </c>
      <c r="E84" s="139"/>
      <c r="F84" s="139"/>
      <c r="G84" s="139"/>
      <c r="H84" s="139"/>
      <c r="I84" s="139"/>
      <c r="J84" s="140">
        <f>J837</f>
        <v>0</v>
      </c>
      <c r="K84" s="10"/>
      <c r="L84" s="13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90" s="2" customFormat="1" ht="6.96" customHeight="1">
      <c r="A90" s="38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96" customHeight="1">
      <c r="A91" s="38"/>
      <c r="B91" s="39"/>
      <c r="C91" s="23" t="s">
        <v>135</v>
      </c>
      <c r="D91" s="38"/>
      <c r="E91" s="38"/>
      <c r="F91" s="38"/>
      <c r="G91" s="38"/>
      <c r="H91" s="38"/>
      <c r="I91" s="38"/>
      <c r="J91" s="38"/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17</v>
      </c>
      <c r="D93" s="38"/>
      <c r="E93" s="38"/>
      <c r="F93" s="38"/>
      <c r="G93" s="38"/>
      <c r="H93" s="38"/>
      <c r="I93" s="38"/>
      <c r="J93" s="38"/>
      <c r="K93" s="38"/>
      <c r="L93" s="11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38"/>
      <c r="D94" s="38"/>
      <c r="E94" s="115" t="str">
        <f>E7</f>
        <v>MŠ Delfínek</v>
      </c>
      <c r="F94" s="32"/>
      <c r="G94" s="32"/>
      <c r="H94" s="32"/>
      <c r="I94" s="38"/>
      <c r="J94" s="38"/>
      <c r="K94" s="38"/>
      <c r="L94" s="11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104</v>
      </c>
      <c r="D95" s="38"/>
      <c r="E95" s="38"/>
      <c r="F95" s="38"/>
      <c r="G95" s="38"/>
      <c r="H95" s="38"/>
      <c r="I95" s="38"/>
      <c r="J95" s="38"/>
      <c r="K95" s="38"/>
      <c r="L95" s="11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38"/>
      <c r="D96" s="38"/>
      <c r="E96" s="62" t="str">
        <f>E9</f>
        <v>D.1.1 - Stavební část</v>
      </c>
      <c r="F96" s="38"/>
      <c r="G96" s="38"/>
      <c r="H96" s="38"/>
      <c r="I96" s="38"/>
      <c r="J96" s="38"/>
      <c r="K96" s="38"/>
      <c r="L96" s="116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2" customHeight="1">
      <c r="A98" s="38"/>
      <c r="B98" s="39"/>
      <c r="C98" s="32" t="s">
        <v>21</v>
      </c>
      <c r="D98" s="38"/>
      <c r="E98" s="38"/>
      <c r="F98" s="27" t="str">
        <f>F12</f>
        <v xml:space="preserve"> </v>
      </c>
      <c r="G98" s="38"/>
      <c r="H98" s="38"/>
      <c r="I98" s="32" t="s">
        <v>22</v>
      </c>
      <c r="J98" s="64" t="str">
        <f>IF(J12="","",J12)</f>
        <v>3. 2. 2021</v>
      </c>
      <c r="K98" s="38"/>
      <c r="L98" s="116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24</v>
      </c>
      <c r="D100" s="38"/>
      <c r="E100" s="38"/>
      <c r="F100" s="27" t="str">
        <f>E15</f>
        <v>Statutární město Liberec</v>
      </c>
      <c r="G100" s="38"/>
      <c r="H100" s="38"/>
      <c r="I100" s="32" t="s">
        <v>30</v>
      </c>
      <c r="J100" s="36" t="str">
        <f>E21</f>
        <v xml:space="preserve"> </v>
      </c>
      <c r="K100" s="38"/>
      <c r="L100" s="116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28</v>
      </c>
      <c r="D101" s="38"/>
      <c r="E101" s="38"/>
      <c r="F101" s="27" t="str">
        <f>IF(E18="","",E18)</f>
        <v>Vyplň údaj</v>
      </c>
      <c r="G101" s="38"/>
      <c r="H101" s="38"/>
      <c r="I101" s="32" t="s">
        <v>33</v>
      </c>
      <c r="J101" s="36" t="str">
        <f>E24</f>
        <v>DIGITRONIC CZ s.r.o.</v>
      </c>
      <c r="K101" s="38"/>
      <c r="L101" s="116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0.32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116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11" customFormat="1" ht="29.28" customHeight="1">
      <c r="A103" s="141"/>
      <c r="B103" s="142"/>
      <c r="C103" s="143" t="s">
        <v>136</v>
      </c>
      <c r="D103" s="144" t="s">
        <v>56</v>
      </c>
      <c r="E103" s="144" t="s">
        <v>52</v>
      </c>
      <c r="F103" s="144" t="s">
        <v>53</v>
      </c>
      <c r="G103" s="144" t="s">
        <v>137</v>
      </c>
      <c r="H103" s="144" t="s">
        <v>138</v>
      </c>
      <c r="I103" s="144" t="s">
        <v>139</v>
      </c>
      <c r="J103" s="144" t="s">
        <v>108</v>
      </c>
      <c r="K103" s="145" t="s">
        <v>140</v>
      </c>
      <c r="L103" s="146"/>
      <c r="M103" s="80" t="s">
        <v>3</v>
      </c>
      <c r="N103" s="81" t="s">
        <v>41</v>
      </c>
      <c r="O103" s="81" t="s">
        <v>141</v>
      </c>
      <c r="P103" s="81" t="s">
        <v>142</v>
      </c>
      <c r="Q103" s="81" t="s">
        <v>143</v>
      </c>
      <c r="R103" s="81" t="s">
        <v>144</v>
      </c>
      <c r="S103" s="81" t="s">
        <v>145</v>
      </c>
      <c r="T103" s="82" t="s">
        <v>146</v>
      </c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</row>
    <row r="104" s="2" customFormat="1" ht="22.8" customHeight="1">
      <c r="A104" s="38"/>
      <c r="B104" s="39"/>
      <c r="C104" s="87" t="s">
        <v>147</v>
      </c>
      <c r="D104" s="38"/>
      <c r="E104" s="38"/>
      <c r="F104" s="38"/>
      <c r="G104" s="38"/>
      <c r="H104" s="38"/>
      <c r="I104" s="38"/>
      <c r="J104" s="147">
        <f>BK104</f>
        <v>0</v>
      </c>
      <c r="K104" s="38"/>
      <c r="L104" s="39"/>
      <c r="M104" s="83"/>
      <c r="N104" s="68"/>
      <c r="O104" s="84"/>
      <c r="P104" s="148">
        <f>P105+P357+P836</f>
        <v>0</v>
      </c>
      <c r="Q104" s="84"/>
      <c r="R104" s="148">
        <f>R105+R357+R836</f>
        <v>156.89226798999999</v>
      </c>
      <c r="S104" s="84"/>
      <c r="T104" s="149">
        <f>T105+T357+T836</f>
        <v>126.3266352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70</v>
      </c>
      <c r="AU104" s="19" t="s">
        <v>109</v>
      </c>
      <c r="BK104" s="150">
        <f>BK105+BK357+BK836</f>
        <v>0</v>
      </c>
    </row>
    <row r="105" s="12" customFormat="1" ht="25.92" customHeight="1">
      <c r="A105" s="12"/>
      <c r="B105" s="151"/>
      <c r="C105" s="12"/>
      <c r="D105" s="152" t="s">
        <v>70</v>
      </c>
      <c r="E105" s="153" t="s">
        <v>148</v>
      </c>
      <c r="F105" s="153" t="s">
        <v>149</v>
      </c>
      <c r="G105" s="12"/>
      <c r="H105" s="12"/>
      <c r="I105" s="154"/>
      <c r="J105" s="155">
        <f>BK105</f>
        <v>0</v>
      </c>
      <c r="K105" s="12"/>
      <c r="L105" s="151"/>
      <c r="M105" s="156"/>
      <c r="N105" s="157"/>
      <c r="O105" s="157"/>
      <c r="P105" s="158">
        <f>P106+P111+P122+P153+P190+P240+P280+P343+P355</f>
        <v>0</v>
      </c>
      <c r="Q105" s="157"/>
      <c r="R105" s="158">
        <f>R106+R111+R122+R153+R190+R240+R280+R343+R355</f>
        <v>139.74159165</v>
      </c>
      <c r="S105" s="157"/>
      <c r="T105" s="159">
        <f>T106+T111+T122+T153+T190+T240+T280+T343+T355</f>
        <v>116.57387300000001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2" t="s">
        <v>79</v>
      </c>
      <c r="AT105" s="160" t="s">
        <v>70</v>
      </c>
      <c r="AU105" s="160" t="s">
        <v>71</v>
      </c>
      <c r="AY105" s="152" t="s">
        <v>150</v>
      </c>
      <c r="BK105" s="161">
        <f>BK106+BK111+BK122+BK153+BK190+BK240+BK280+BK343+BK355</f>
        <v>0</v>
      </c>
    </row>
    <row r="106" s="12" customFormat="1" ht="22.8" customHeight="1">
      <c r="A106" s="12"/>
      <c r="B106" s="151"/>
      <c r="C106" s="12"/>
      <c r="D106" s="152" t="s">
        <v>70</v>
      </c>
      <c r="E106" s="162" t="s">
        <v>79</v>
      </c>
      <c r="F106" s="162" t="s">
        <v>151</v>
      </c>
      <c r="G106" s="12"/>
      <c r="H106" s="12"/>
      <c r="I106" s="154"/>
      <c r="J106" s="163">
        <f>BK106</f>
        <v>0</v>
      </c>
      <c r="K106" s="12"/>
      <c r="L106" s="151"/>
      <c r="M106" s="156"/>
      <c r="N106" s="157"/>
      <c r="O106" s="157"/>
      <c r="P106" s="158">
        <f>SUM(P107:P110)</f>
        <v>0</v>
      </c>
      <c r="Q106" s="157"/>
      <c r="R106" s="158">
        <f>SUM(R107:R110)</f>
        <v>0</v>
      </c>
      <c r="S106" s="157"/>
      <c r="T106" s="159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2" t="s">
        <v>79</v>
      </c>
      <c r="AT106" s="160" t="s">
        <v>70</v>
      </c>
      <c r="AU106" s="160" t="s">
        <v>79</v>
      </c>
      <c r="AY106" s="152" t="s">
        <v>150</v>
      </c>
      <c r="BK106" s="161">
        <f>SUM(BK107:BK110)</f>
        <v>0</v>
      </c>
    </row>
    <row r="107" s="2" customFormat="1" ht="44.25" customHeight="1">
      <c r="A107" s="38"/>
      <c r="B107" s="164"/>
      <c r="C107" s="165" t="s">
        <v>79</v>
      </c>
      <c r="D107" s="165" t="s">
        <v>152</v>
      </c>
      <c r="E107" s="166" t="s">
        <v>153</v>
      </c>
      <c r="F107" s="167" t="s">
        <v>154</v>
      </c>
      <c r="G107" s="168" t="s">
        <v>155</v>
      </c>
      <c r="H107" s="169">
        <v>7.04</v>
      </c>
      <c r="I107" s="170"/>
      <c r="J107" s="171">
        <f>ROUND(I107*H107,2)</f>
        <v>0</v>
      </c>
      <c r="K107" s="167" t="s">
        <v>156</v>
      </c>
      <c r="L107" s="39"/>
      <c r="M107" s="172" t="s">
        <v>3</v>
      </c>
      <c r="N107" s="173" t="s">
        <v>42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157</v>
      </c>
      <c r="AT107" s="176" t="s">
        <v>152</v>
      </c>
      <c r="AU107" s="176" t="s">
        <v>81</v>
      </c>
      <c r="AY107" s="19" t="s">
        <v>150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157</v>
      </c>
      <c r="BM107" s="176" t="s">
        <v>158</v>
      </c>
    </row>
    <row r="108" s="13" customFormat="1">
      <c r="A108" s="13"/>
      <c r="B108" s="178"/>
      <c r="C108" s="13"/>
      <c r="D108" s="179" t="s">
        <v>159</v>
      </c>
      <c r="E108" s="180" t="s">
        <v>3</v>
      </c>
      <c r="F108" s="181" t="s">
        <v>160</v>
      </c>
      <c r="G108" s="13"/>
      <c r="H108" s="180" t="s">
        <v>3</v>
      </c>
      <c r="I108" s="182"/>
      <c r="J108" s="13"/>
      <c r="K108" s="13"/>
      <c r="L108" s="178"/>
      <c r="M108" s="183"/>
      <c r="N108" s="184"/>
      <c r="O108" s="184"/>
      <c r="P108" s="184"/>
      <c r="Q108" s="184"/>
      <c r="R108" s="184"/>
      <c r="S108" s="184"/>
      <c r="T108" s="18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0" t="s">
        <v>159</v>
      </c>
      <c r="AU108" s="180" t="s">
        <v>81</v>
      </c>
      <c r="AV108" s="13" t="s">
        <v>79</v>
      </c>
      <c r="AW108" s="13" t="s">
        <v>32</v>
      </c>
      <c r="AX108" s="13" t="s">
        <v>71</v>
      </c>
      <c r="AY108" s="180" t="s">
        <v>150</v>
      </c>
    </row>
    <row r="109" s="14" customFormat="1">
      <c r="A109" s="14"/>
      <c r="B109" s="186"/>
      <c r="C109" s="14"/>
      <c r="D109" s="179" t="s">
        <v>159</v>
      </c>
      <c r="E109" s="187" t="s">
        <v>3</v>
      </c>
      <c r="F109" s="188" t="s">
        <v>161</v>
      </c>
      <c r="G109" s="14"/>
      <c r="H109" s="189">
        <v>7.04</v>
      </c>
      <c r="I109" s="190"/>
      <c r="J109" s="14"/>
      <c r="K109" s="14"/>
      <c r="L109" s="186"/>
      <c r="M109" s="191"/>
      <c r="N109" s="192"/>
      <c r="O109" s="192"/>
      <c r="P109" s="192"/>
      <c r="Q109" s="192"/>
      <c r="R109" s="192"/>
      <c r="S109" s="192"/>
      <c r="T109" s="19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87" t="s">
        <v>159</v>
      </c>
      <c r="AU109" s="187" t="s">
        <v>81</v>
      </c>
      <c r="AV109" s="14" t="s">
        <v>81</v>
      </c>
      <c r="AW109" s="14" t="s">
        <v>32</v>
      </c>
      <c r="AX109" s="14" t="s">
        <v>79</v>
      </c>
      <c r="AY109" s="187" t="s">
        <v>150</v>
      </c>
    </row>
    <row r="110" s="2" customFormat="1" ht="44.25" customHeight="1">
      <c r="A110" s="38"/>
      <c r="B110" s="164"/>
      <c r="C110" s="165" t="s">
        <v>81</v>
      </c>
      <c r="D110" s="165" t="s">
        <v>152</v>
      </c>
      <c r="E110" s="166" t="s">
        <v>162</v>
      </c>
      <c r="F110" s="167" t="s">
        <v>163</v>
      </c>
      <c r="G110" s="168" t="s">
        <v>155</v>
      </c>
      <c r="H110" s="169">
        <v>7.04</v>
      </c>
      <c r="I110" s="170"/>
      <c r="J110" s="171">
        <f>ROUND(I110*H110,2)</f>
        <v>0</v>
      </c>
      <c r="K110" s="167" t="s">
        <v>156</v>
      </c>
      <c r="L110" s="39"/>
      <c r="M110" s="172" t="s">
        <v>3</v>
      </c>
      <c r="N110" s="173" t="s">
        <v>42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157</v>
      </c>
      <c r="AT110" s="176" t="s">
        <v>152</v>
      </c>
      <c r="AU110" s="176" t="s">
        <v>81</v>
      </c>
      <c r="AY110" s="19" t="s">
        <v>150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79</v>
      </c>
      <c r="BK110" s="177">
        <f>ROUND(I110*H110,2)</f>
        <v>0</v>
      </c>
      <c r="BL110" s="19" t="s">
        <v>157</v>
      </c>
      <c r="BM110" s="176" t="s">
        <v>164</v>
      </c>
    </row>
    <row r="111" s="12" customFormat="1" ht="22.8" customHeight="1">
      <c r="A111" s="12"/>
      <c r="B111" s="151"/>
      <c r="C111" s="12"/>
      <c r="D111" s="152" t="s">
        <v>70</v>
      </c>
      <c r="E111" s="162" t="s">
        <v>81</v>
      </c>
      <c r="F111" s="162" t="s">
        <v>165</v>
      </c>
      <c r="G111" s="12"/>
      <c r="H111" s="12"/>
      <c r="I111" s="154"/>
      <c r="J111" s="163">
        <f>BK111</f>
        <v>0</v>
      </c>
      <c r="K111" s="12"/>
      <c r="L111" s="151"/>
      <c r="M111" s="156"/>
      <c r="N111" s="157"/>
      <c r="O111" s="157"/>
      <c r="P111" s="158">
        <f>SUM(P112:P121)</f>
        <v>0</v>
      </c>
      <c r="Q111" s="157"/>
      <c r="R111" s="158">
        <f>SUM(R112:R121)</f>
        <v>25.7662458</v>
      </c>
      <c r="S111" s="157"/>
      <c r="T111" s="159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2" t="s">
        <v>79</v>
      </c>
      <c r="AT111" s="160" t="s">
        <v>70</v>
      </c>
      <c r="AU111" s="160" t="s">
        <v>79</v>
      </c>
      <c r="AY111" s="152" t="s">
        <v>150</v>
      </c>
      <c r="BK111" s="161">
        <f>SUM(BK112:BK121)</f>
        <v>0</v>
      </c>
    </row>
    <row r="112" s="2" customFormat="1">
      <c r="A112" s="38"/>
      <c r="B112" s="164"/>
      <c r="C112" s="165" t="s">
        <v>166</v>
      </c>
      <c r="D112" s="165" t="s">
        <v>152</v>
      </c>
      <c r="E112" s="166" t="s">
        <v>167</v>
      </c>
      <c r="F112" s="167" t="s">
        <v>168</v>
      </c>
      <c r="G112" s="168" t="s">
        <v>155</v>
      </c>
      <c r="H112" s="169">
        <v>6.4000000000000004</v>
      </c>
      <c r="I112" s="170"/>
      <c r="J112" s="171">
        <f>ROUND(I112*H112,2)</f>
        <v>0</v>
      </c>
      <c r="K112" s="167" t="s">
        <v>156</v>
      </c>
      <c r="L112" s="39"/>
      <c r="M112" s="172" t="s">
        <v>3</v>
      </c>
      <c r="N112" s="173" t="s">
        <v>42</v>
      </c>
      <c r="O112" s="72"/>
      <c r="P112" s="174">
        <f>O112*H112</f>
        <v>0</v>
      </c>
      <c r="Q112" s="174">
        <v>2.1600000000000001</v>
      </c>
      <c r="R112" s="174">
        <f>Q112*H112</f>
        <v>13.824000000000002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157</v>
      </c>
      <c r="AT112" s="176" t="s">
        <v>152</v>
      </c>
      <c r="AU112" s="176" t="s">
        <v>81</v>
      </c>
      <c r="AY112" s="19" t="s">
        <v>150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79</v>
      </c>
      <c r="BK112" s="177">
        <f>ROUND(I112*H112,2)</f>
        <v>0</v>
      </c>
      <c r="BL112" s="19" t="s">
        <v>157</v>
      </c>
      <c r="BM112" s="176" t="s">
        <v>169</v>
      </c>
    </row>
    <row r="113" s="13" customFormat="1">
      <c r="A113" s="13"/>
      <c r="B113" s="178"/>
      <c r="C113" s="13"/>
      <c r="D113" s="179" t="s">
        <v>159</v>
      </c>
      <c r="E113" s="180" t="s">
        <v>3</v>
      </c>
      <c r="F113" s="181" t="s">
        <v>170</v>
      </c>
      <c r="G113" s="13"/>
      <c r="H113" s="180" t="s">
        <v>3</v>
      </c>
      <c r="I113" s="182"/>
      <c r="J113" s="13"/>
      <c r="K113" s="13"/>
      <c r="L113" s="178"/>
      <c r="M113" s="183"/>
      <c r="N113" s="184"/>
      <c r="O113" s="184"/>
      <c r="P113" s="184"/>
      <c r="Q113" s="184"/>
      <c r="R113" s="184"/>
      <c r="S113" s="184"/>
      <c r="T113" s="18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0" t="s">
        <v>159</v>
      </c>
      <c r="AU113" s="180" t="s">
        <v>81</v>
      </c>
      <c r="AV113" s="13" t="s">
        <v>79</v>
      </c>
      <c r="AW113" s="13" t="s">
        <v>32</v>
      </c>
      <c r="AX113" s="13" t="s">
        <v>71</v>
      </c>
      <c r="AY113" s="180" t="s">
        <v>150</v>
      </c>
    </row>
    <row r="114" s="14" customFormat="1">
      <c r="A114" s="14"/>
      <c r="B114" s="186"/>
      <c r="C114" s="14"/>
      <c r="D114" s="179" t="s">
        <v>159</v>
      </c>
      <c r="E114" s="187" t="s">
        <v>3</v>
      </c>
      <c r="F114" s="188" t="s">
        <v>171</v>
      </c>
      <c r="G114" s="14"/>
      <c r="H114" s="189">
        <v>6.4000000000000004</v>
      </c>
      <c r="I114" s="190"/>
      <c r="J114" s="14"/>
      <c r="K114" s="14"/>
      <c r="L114" s="186"/>
      <c r="M114" s="191"/>
      <c r="N114" s="192"/>
      <c r="O114" s="192"/>
      <c r="P114" s="192"/>
      <c r="Q114" s="192"/>
      <c r="R114" s="192"/>
      <c r="S114" s="192"/>
      <c r="T114" s="19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87" t="s">
        <v>159</v>
      </c>
      <c r="AU114" s="187" t="s">
        <v>81</v>
      </c>
      <c r="AV114" s="14" t="s">
        <v>81</v>
      </c>
      <c r="AW114" s="14" t="s">
        <v>32</v>
      </c>
      <c r="AX114" s="14" t="s">
        <v>79</v>
      </c>
      <c r="AY114" s="187" t="s">
        <v>150</v>
      </c>
    </row>
    <row r="115" s="2" customFormat="1" ht="44.25" customHeight="1">
      <c r="A115" s="38"/>
      <c r="B115" s="164"/>
      <c r="C115" s="165" t="s">
        <v>157</v>
      </c>
      <c r="D115" s="165" t="s">
        <v>152</v>
      </c>
      <c r="E115" s="166" t="s">
        <v>172</v>
      </c>
      <c r="F115" s="167" t="s">
        <v>173</v>
      </c>
      <c r="G115" s="168" t="s">
        <v>174</v>
      </c>
      <c r="H115" s="169">
        <v>16.399999999999999</v>
      </c>
      <c r="I115" s="170"/>
      <c r="J115" s="171">
        <f>ROUND(I115*H115,2)</f>
        <v>0</v>
      </c>
      <c r="K115" s="167" t="s">
        <v>156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0.71545999999999998</v>
      </c>
      <c r="R115" s="174">
        <f>Q115*H115</f>
        <v>11.733543999999998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157</v>
      </c>
      <c r="AT115" s="176" t="s">
        <v>152</v>
      </c>
      <c r="AU115" s="176" t="s">
        <v>81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157</v>
      </c>
      <c r="BM115" s="176" t="s">
        <v>175</v>
      </c>
    </row>
    <row r="116" s="13" customFormat="1">
      <c r="A116" s="13"/>
      <c r="B116" s="178"/>
      <c r="C116" s="13"/>
      <c r="D116" s="179" t="s">
        <v>159</v>
      </c>
      <c r="E116" s="180" t="s">
        <v>3</v>
      </c>
      <c r="F116" s="181" t="s">
        <v>176</v>
      </c>
      <c r="G116" s="13"/>
      <c r="H116" s="180" t="s">
        <v>3</v>
      </c>
      <c r="I116" s="182"/>
      <c r="J116" s="13"/>
      <c r="K116" s="13"/>
      <c r="L116" s="178"/>
      <c r="M116" s="183"/>
      <c r="N116" s="184"/>
      <c r="O116" s="184"/>
      <c r="P116" s="184"/>
      <c r="Q116" s="184"/>
      <c r="R116" s="184"/>
      <c r="S116" s="184"/>
      <c r="T116" s="18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0" t="s">
        <v>159</v>
      </c>
      <c r="AU116" s="180" t="s">
        <v>81</v>
      </c>
      <c r="AV116" s="13" t="s">
        <v>79</v>
      </c>
      <c r="AW116" s="13" t="s">
        <v>32</v>
      </c>
      <c r="AX116" s="13" t="s">
        <v>71</v>
      </c>
      <c r="AY116" s="180" t="s">
        <v>150</v>
      </c>
    </row>
    <row r="117" s="14" customFormat="1">
      <c r="A117" s="14"/>
      <c r="B117" s="186"/>
      <c r="C117" s="14"/>
      <c r="D117" s="179" t="s">
        <v>159</v>
      </c>
      <c r="E117" s="187" t="s">
        <v>3</v>
      </c>
      <c r="F117" s="188" t="s">
        <v>177</v>
      </c>
      <c r="G117" s="14"/>
      <c r="H117" s="189">
        <v>16.399999999999999</v>
      </c>
      <c r="I117" s="190"/>
      <c r="J117" s="14"/>
      <c r="K117" s="14"/>
      <c r="L117" s="186"/>
      <c r="M117" s="191"/>
      <c r="N117" s="192"/>
      <c r="O117" s="192"/>
      <c r="P117" s="192"/>
      <c r="Q117" s="192"/>
      <c r="R117" s="192"/>
      <c r="S117" s="192"/>
      <c r="T117" s="19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87" t="s">
        <v>159</v>
      </c>
      <c r="AU117" s="187" t="s">
        <v>81</v>
      </c>
      <c r="AV117" s="14" t="s">
        <v>81</v>
      </c>
      <c r="AW117" s="14" t="s">
        <v>32</v>
      </c>
      <c r="AX117" s="14" t="s">
        <v>79</v>
      </c>
      <c r="AY117" s="187" t="s">
        <v>150</v>
      </c>
    </row>
    <row r="118" s="2" customFormat="1" ht="55.5" customHeight="1">
      <c r="A118" s="38"/>
      <c r="B118" s="164"/>
      <c r="C118" s="165" t="s">
        <v>178</v>
      </c>
      <c r="D118" s="165" t="s">
        <v>152</v>
      </c>
      <c r="E118" s="166" t="s">
        <v>179</v>
      </c>
      <c r="F118" s="167" t="s">
        <v>180</v>
      </c>
      <c r="G118" s="168" t="s">
        <v>181</v>
      </c>
      <c r="H118" s="169">
        <v>0.19700000000000001</v>
      </c>
      <c r="I118" s="170"/>
      <c r="J118" s="171">
        <f>ROUND(I118*H118,2)</f>
        <v>0</v>
      </c>
      <c r="K118" s="167" t="s">
        <v>156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1.0593999999999999</v>
      </c>
      <c r="R118" s="174">
        <f>Q118*H118</f>
        <v>0.20870179999999999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157</v>
      </c>
      <c r="AT118" s="176" t="s">
        <v>152</v>
      </c>
      <c r="AU118" s="176" t="s">
        <v>81</v>
      </c>
      <c r="AY118" s="19" t="s">
        <v>150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182</v>
      </c>
    </row>
    <row r="119" s="13" customFormat="1">
      <c r="A119" s="13"/>
      <c r="B119" s="178"/>
      <c r="C119" s="13"/>
      <c r="D119" s="179" t="s">
        <v>159</v>
      </c>
      <c r="E119" s="180" t="s">
        <v>3</v>
      </c>
      <c r="F119" s="181" t="s">
        <v>183</v>
      </c>
      <c r="G119" s="13"/>
      <c r="H119" s="180" t="s">
        <v>3</v>
      </c>
      <c r="I119" s="182"/>
      <c r="J119" s="13"/>
      <c r="K119" s="13"/>
      <c r="L119" s="178"/>
      <c r="M119" s="183"/>
      <c r="N119" s="184"/>
      <c r="O119" s="184"/>
      <c r="P119" s="184"/>
      <c r="Q119" s="184"/>
      <c r="R119" s="184"/>
      <c r="S119" s="184"/>
      <c r="T119" s="18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0" t="s">
        <v>159</v>
      </c>
      <c r="AU119" s="180" t="s">
        <v>81</v>
      </c>
      <c r="AV119" s="13" t="s">
        <v>79</v>
      </c>
      <c r="AW119" s="13" t="s">
        <v>32</v>
      </c>
      <c r="AX119" s="13" t="s">
        <v>71</v>
      </c>
      <c r="AY119" s="180" t="s">
        <v>150</v>
      </c>
    </row>
    <row r="120" s="13" customFormat="1">
      <c r="A120" s="13"/>
      <c r="B120" s="178"/>
      <c r="C120" s="13"/>
      <c r="D120" s="179" t="s">
        <v>159</v>
      </c>
      <c r="E120" s="180" t="s">
        <v>3</v>
      </c>
      <c r="F120" s="181" t="s">
        <v>176</v>
      </c>
      <c r="G120" s="13"/>
      <c r="H120" s="180" t="s">
        <v>3</v>
      </c>
      <c r="I120" s="182"/>
      <c r="J120" s="13"/>
      <c r="K120" s="13"/>
      <c r="L120" s="178"/>
      <c r="M120" s="183"/>
      <c r="N120" s="184"/>
      <c r="O120" s="184"/>
      <c r="P120" s="184"/>
      <c r="Q120" s="184"/>
      <c r="R120" s="184"/>
      <c r="S120" s="184"/>
      <c r="T120" s="18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0" t="s">
        <v>159</v>
      </c>
      <c r="AU120" s="180" t="s">
        <v>81</v>
      </c>
      <c r="AV120" s="13" t="s">
        <v>79</v>
      </c>
      <c r="AW120" s="13" t="s">
        <v>32</v>
      </c>
      <c r="AX120" s="13" t="s">
        <v>71</v>
      </c>
      <c r="AY120" s="180" t="s">
        <v>150</v>
      </c>
    </row>
    <row r="121" s="14" customFormat="1">
      <c r="A121" s="14"/>
      <c r="B121" s="186"/>
      <c r="C121" s="14"/>
      <c r="D121" s="179" t="s">
        <v>159</v>
      </c>
      <c r="E121" s="187" t="s">
        <v>3</v>
      </c>
      <c r="F121" s="188" t="s">
        <v>184</v>
      </c>
      <c r="G121" s="14"/>
      <c r="H121" s="189">
        <v>0.19700000000000001</v>
      </c>
      <c r="I121" s="190"/>
      <c r="J121" s="14"/>
      <c r="K121" s="14"/>
      <c r="L121" s="186"/>
      <c r="M121" s="191"/>
      <c r="N121" s="192"/>
      <c r="O121" s="192"/>
      <c r="P121" s="192"/>
      <c r="Q121" s="192"/>
      <c r="R121" s="192"/>
      <c r="S121" s="192"/>
      <c r="T121" s="19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7" t="s">
        <v>159</v>
      </c>
      <c r="AU121" s="187" t="s">
        <v>81</v>
      </c>
      <c r="AV121" s="14" t="s">
        <v>81</v>
      </c>
      <c r="AW121" s="14" t="s">
        <v>32</v>
      </c>
      <c r="AX121" s="14" t="s">
        <v>79</v>
      </c>
      <c r="AY121" s="187" t="s">
        <v>150</v>
      </c>
    </row>
    <row r="122" s="12" customFormat="1" ht="22.8" customHeight="1">
      <c r="A122" s="12"/>
      <c r="B122" s="151"/>
      <c r="C122" s="12"/>
      <c r="D122" s="152" t="s">
        <v>70</v>
      </c>
      <c r="E122" s="162" t="s">
        <v>166</v>
      </c>
      <c r="F122" s="162" t="s">
        <v>185</v>
      </c>
      <c r="G122" s="12"/>
      <c r="H122" s="12"/>
      <c r="I122" s="154"/>
      <c r="J122" s="163">
        <f>BK122</f>
        <v>0</v>
      </c>
      <c r="K122" s="12"/>
      <c r="L122" s="151"/>
      <c r="M122" s="156"/>
      <c r="N122" s="157"/>
      <c r="O122" s="157"/>
      <c r="P122" s="158">
        <f>SUM(P123:P152)</f>
        <v>0</v>
      </c>
      <c r="Q122" s="157"/>
      <c r="R122" s="158">
        <f>SUM(R123:R152)</f>
        <v>6.3459273500000002</v>
      </c>
      <c r="S122" s="157"/>
      <c r="T122" s="159">
        <f>SUM(T123:T152)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2" t="s">
        <v>79</v>
      </c>
      <c r="AT122" s="160" t="s">
        <v>70</v>
      </c>
      <c r="AU122" s="160" t="s">
        <v>79</v>
      </c>
      <c r="AY122" s="152" t="s">
        <v>150</v>
      </c>
      <c r="BK122" s="161">
        <f>SUM(BK123:BK152)</f>
        <v>0</v>
      </c>
    </row>
    <row r="123" s="2" customFormat="1">
      <c r="A123" s="38"/>
      <c r="B123" s="164"/>
      <c r="C123" s="165" t="s">
        <v>186</v>
      </c>
      <c r="D123" s="165" t="s">
        <v>152</v>
      </c>
      <c r="E123" s="166" t="s">
        <v>187</v>
      </c>
      <c r="F123" s="167" t="s">
        <v>188</v>
      </c>
      <c r="G123" s="168" t="s">
        <v>174</v>
      </c>
      <c r="H123" s="169">
        <v>8.0999999999999996</v>
      </c>
      <c r="I123" s="170"/>
      <c r="J123" s="171">
        <f>ROUND(I123*H123,2)</f>
        <v>0</v>
      </c>
      <c r="K123" s="167" t="s">
        <v>156</v>
      </c>
      <c r="L123" s="39"/>
      <c r="M123" s="172" t="s">
        <v>3</v>
      </c>
      <c r="N123" s="173" t="s">
        <v>42</v>
      </c>
      <c r="O123" s="72"/>
      <c r="P123" s="174">
        <f>O123*H123</f>
        <v>0</v>
      </c>
      <c r="Q123" s="174">
        <v>0.36276999999999998</v>
      </c>
      <c r="R123" s="174">
        <f>Q123*H123</f>
        <v>2.9384369999999995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157</v>
      </c>
      <c r="AT123" s="176" t="s">
        <v>152</v>
      </c>
      <c r="AU123" s="176" t="s">
        <v>81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157</v>
      </c>
      <c r="BM123" s="176" t="s">
        <v>189</v>
      </c>
    </row>
    <row r="124" s="13" customFormat="1">
      <c r="A124" s="13"/>
      <c r="B124" s="178"/>
      <c r="C124" s="13"/>
      <c r="D124" s="179" t="s">
        <v>159</v>
      </c>
      <c r="E124" s="180" t="s">
        <v>3</v>
      </c>
      <c r="F124" s="181" t="s">
        <v>190</v>
      </c>
      <c r="G124" s="13"/>
      <c r="H124" s="180" t="s">
        <v>3</v>
      </c>
      <c r="I124" s="182"/>
      <c r="J124" s="13"/>
      <c r="K124" s="13"/>
      <c r="L124" s="178"/>
      <c r="M124" s="183"/>
      <c r="N124" s="184"/>
      <c r="O124" s="184"/>
      <c r="P124" s="184"/>
      <c r="Q124" s="184"/>
      <c r="R124" s="184"/>
      <c r="S124" s="184"/>
      <c r="T124" s="18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0" t="s">
        <v>159</v>
      </c>
      <c r="AU124" s="180" t="s">
        <v>81</v>
      </c>
      <c r="AV124" s="13" t="s">
        <v>79</v>
      </c>
      <c r="AW124" s="13" t="s">
        <v>32</v>
      </c>
      <c r="AX124" s="13" t="s">
        <v>71</v>
      </c>
      <c r="AY124" s="180" t="s">
        <v>150</v>
      </c>
    </row>
    <row r="125" s="14" customFormat="1">
      <c r="A125" s="14"/>
      <c r="B125" s="186"/>
      <c r="C125" s="14"/>
      <c r="D125" s="179" t="s">
        <v>159</v>
      </c>
      <c r="E125" s="187" t="s">
        <v>3</v>
      </c>
      <c r="F125" s="188" t="s">
        <v>191</v>
      </c>
      <c r="G125" s="14"/>
      <c r="H125" s="189">
        <v>8.0999999999999996</v>
      </c>
      <c r="I125" s="190"/>
      <c r="J125" s="14"/>
      <c r="K125" s="14"/>
      <c r="L125" s="186"/>
      <c r="M125" s="191"/>
      <c r="N125" s="192"/>
      <c r="O125" s="192"/>
      <c r="P125" s="192"/>
      <c r="Q125" s="192"/>
      <c r="R125" s="192"/>
      <c r="S125" s="192"/>
      <c r="T125" s="19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87" t="s">
        <v>159</v>
      </c>
      <c r="AU125" s="187" t="s">
        <v>81</v>
      </c>
      <c r="AV125" s="14" t="s">
        <v>81</v>
      </c>
      <c r="AW125" s="14" t="s">
        <v>32</v>
      </c>
      <c r="AX125" s="14" t="s">
        <v>79</v>
      </c>
      <c r="AY125" s="187" t="s">
        <v>150</v>
      </c>
    </row>
    <row r="126" s="2" customFormat="1">
      <c r="A126" s="38"/>
      <c r="B126" s="164"/>
      <c r="C126" s="165" t="s">
        <v>192</v>
      </c>
      <c r="D126" s="165" t="s">
        <v>152</v>
      </c>
      <c r="E126" s="166" t="s">
        <v>193</v>
      </c>
      <c r="F126" s="167" t="s">
        <v>194</v>
      </c>
      <c r="G126" s="168" t="s">
        <v>155</v>
      </c>
      <c r="H126" s="169">
        <v>0.56000000000000005</v>
      </c>
      <c r="I126" s="170"/>
      <c r="J126" s="171">
        <f>ROUND(I126*H126,2)</f>
        <v>0</v>
      </c>
      <c r="K126" s="167" t="s">
        <v>156</v>
      </c>
      <c r="L126" s="39"/>
      <c r="M126" s="172" t="s">
        <v>3</v>
      </c>
      <c r="N126" s="173" t="s">
        <v>42</v>
      </c>
      <c r="O126" s="72"/>
      <c r="P126" s="174">
        <f>O126*H126</f>
        <v>0</v>
      </c>
      <c r="Q126" s="174">
        <v>2.2618</v>
      </c>
      <c r="R126" s="174">
        <f>Q126*H126</f>
        <v>1.2666080000000002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157</v>
      </c>
      <c r="AT126" s="176" t="s">
        <v>152</v>
      </c>
      <c r="AU126" s="176" t="s">
        <v>81</v>
      </c>
      <c r="AY126" s="19" t="s">
        <v>150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79</v>
      </c>
      <c r="BK126" s="177">
        <f>ROUND(I126*H126,2)</f>
        <v>0</v>
      </c>
      <c r="BL126" s="19" t="s">
        <v>157</v>
      </c>
      <c r="BM126" s="176" t="s">
        <v>195</v>
      </c>
    </row>
    <row r="127" s="13" customFormat="1">
      <c r="A127" s="13"/>
      <c r="B127" s="178"/>
      <c r="C127" s="13"/>
      <c r="D127" s="179" t="s">
        <v>159</v>
      </c>
      <c r="E127" s="180" t="s">
        <v>3</v>
      </c>
      <c r="F127" s="181" t="s">
        <v>196</v>
      </c>
      <c r="G127" s="13"/>
      <c r="H127" s="180" t="s">
        <v>3</v>
      </c>
      <c r="I127" s="182"/>
      <c r="J127" s="13"/>
      <c r="K127" s="13"/>
      <c r="L127" s="178"/>
      <c r="M127" s="183"/>
      <c r="N127" s="184"/>
      <c r="O127" s="184"/>
      <c r="P127" s="184"/>
      <c r="Q127" s="184"/>
      <c r="R127" s="184"/>
      <c r="S127" s="184"/>
      <c r="T127" s="18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0" t="s">
        <v>159</v>
      </c>
      <c r="AU127" s="180" t="s">
        <v>81</v>
      </c>
      <c r="AV127" s="13" t="s">
        <v>79</v>
      </c>
      <c r="AW127" s="13" t="s">
        <v>32</v>
      </c>
      <c r="AX127" s="13" t="s">
        <v>71</v>
      </c>
      <c r="AY127" s="180" t="s">
        <v>150</v>
      </c>
    </row>
    <row r="128" s="14" customFormat="1">
      <c r="A128" s="14"/>
      <c r="B128" s="186"/>
      <c r="C128" s="14"/>
      <c r="D128" s="179" t="s">
        <v>159</v>
      </c>
      <c r="E128" s="187" t="s">
        <v>3</v>
      </c>
      <c r="F128" s="188" t="s">
        <v>197</v>
      </c>
      <c r="G128" s="14"/>
      <c r="H128" s="189">
        <v>0.56000000000000005</v>
      </c>
      <c r="I128" s="190"/>
      <c r="J128" s="14"/>
      <c r="K128" s="14"/>
      <c r="L128" s="186"/>
      <c r="M128" s="191"/>
      <c r="N128" s="192"/>
      <c r="O128" s="192"/>
      <c r="P128" s="192"/>
      <c r="Q128" s="192"/>
      <c r="R128" s="192"/>
      <c r="S128" s="192"/>
      <c r="T128" s="19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87" t="s">
        <v>159</v>
      </c>
      <c r="AU128" s="187" t="s">
        <v>81</v>
      </c>
      <c r="AV128" s="14" t="s">
        <v>81</v>
      </c>
      <c r="AW128" s="14" t="s">
        <v>32</v>
      </c>
      <c r="AX128" s="14" t="s">
        <v>79</v>
      </c>
      <c r="AY128" s="187" t="s">
        <v>150</v>
      </c>
    </row>
    <row r="129" s="2" customFormat="1">
      <c r="A129" s="38"/>
      <c r="B129" s="164"/>
      <c r="C129" s="165" t="s">
        <v>198</v>
      </c>
      <c r="D129" s="165" t="s">
        <v>152</v>
      </c>
      <c r="E129" s="166" t="s">
        <v>199</v>
      </c>
      <c r="F129" s="167" t="s">
        <v>200</v>
      </c>
      <c r="G129" s="168" t="s">
        <v>181</v>
      </c>
      <c r="H129" s="169">
        <v>0.049000000000000002</v>
      </c>
      <c r="I129" s="170"/>
      <c r="J129" s="171">
        <f>ROUND(I129*H129,2)</f>
        <v>0</v>
      </c>
      <c r="K129" s="167" t="s">
        <v>156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1.04922</v>
      </c>
      <c r="R129" s="174">
        <f>Q129*H129</f>
        <v>0.051411780000000004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157</v>
      </c>
      <c r="AT129" s="176" t="s">
        <v>152</v>
      </c>
      <c r="AU129" s="176" t="s">
        <v>81</v>
      </c>
      <c r="AY129" s="19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157</v>
      </c>
      <c r="BM129" s="176" t="s">
        <v>201</v>
      </c>
    </row>
    <row r="130" s="13" customFormat="1">
      <c r="A130" s="13"/>
      <c r="B130" s="178"/>
      <c r="C130" s="13"/>
      <c r="D130" s="179" t="s">
        <v>159</v>
      </c>
      <c r="E130" s="180" t="s">
        <v>3</v>
      </c>
      <c r="F130" s="181" t="s">
        <v>202</v>
      </c>
      <c r="G130" s="13"/>
      <c r="H130" s="180" t="s">
        <v>3</v>
      </c>
      <c r="I130" s="182"/>
      <c r="J130" s="13"/>
      <c r="K130" s="13"/>
      <c r="L130" s="178"/>
      <c r="M130" s="183"/>
      <c r="N130" s="184"/>
      <c r="O130" s="184"/>
      <c r="P130" s="184"/>
      <c r="Q130" s="184"/>
      <c r="R130" s="184"/>
      <c r="S130" s="184"/>
      <c r="T130" s="18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0" t="s">
        <v>159</v>
      </c>
      <c r="AU130" s="180" t="s">
        <v>81</v>
      </c>
      <c r="AV130" s="13" t="s">
        <v>79</v>
      </c>
      <c r="AW130" s="13" t="s">
        <v>32</v>
      </c>
      <c r="AX130" s="13" t="s">
        <v>71</v>
      </c>
      <c r="AY130" s="180" t="s">
        <v>150</v>
      </c>
    </row>
    <row r="131" s="13" customFormat="1">
      <c r="A131" s="13"/>
      <c r="B131" s="178"/>
      <c r="C131" s="13"/>
      <c r="D131" s="179" t="s">
        <v>159</v>
      </c>
      <c r="E131" s="180" t="s">
        <v>3</v>
      </c>
      <c r="F131" s="181" t="s">
        <v>190</v>
      </c>
      <c r="G131" s="13"/>
      <c r="H131" s="180" t="s">
        <v>3</v>
      </c>
      <c r="I131" s="182"/>
      <c r="J131" s="13"/>
      <c r="K131" s="13"/>
      <c r="L131" s="178"/>
      <c r="M131" s="183"/>
      <c r="N131" s="184"/>
      <c r="O131" s="184"/>
      <c r="P131" s="184"/>
      <c r="Q131" s="184"/>
      <c r="R131" s="184"/>
      <c r="S131" s="184"/>
      <c r="T131" s="18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159</v>
      </c>
      <c r="AU131" s="180" t="s">
        <v>81</v>
      </c>
      <c r="AV131" s="13" t="s">
        <v>79</v>
      </c>
      <c r="AW131" s="13" t="s">
        <v>32</v>
      </c>
      <c r="AX131" s="13" t="s">
        <v>71</v>
      </c>
      <c r="AY131" s="180" t="s">
        <v>150</v>
      </c>
    </row>
    <row r="132" s="14" customFormat="1">
      <c r="A132" s="14"/>
      <c r="B132" s="186"/>
      <c r="C132" s="14"/>
      <c r="D132" s="179" t="s">
        <v>159</v>
      </c>
      <c r="E132" s="187" t="s">
        <v>3</v>
      </c>
      <c r="F132" s="188" t="s">
        <v>203</v>
      </c>
      <c r="G132" s="14"/>
      <c r="H132" s="189">
        <v>0.049000000000000002</v>
      </c>
      <c r="I132" s="190"/>
      <c r="J132" s="14"/>
      <c r="K132" s="14"/>
      <c r="L132" s="186"/>
      <c r="M132" s="191"/>
      <c r="N132" s="192"/>
      <c r="O132" s="192"/>
      <c r="P132" s="192"/>
      <c r="Q132" s="192"/>
      <c r="R132" s="192"/>
      <c r="S132" s="192"/>
      <c r="T132" s="19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7" t="s">
        <v>159</v>
      </c>
      <c r="AU132" s="187" t="s">
        <v>81</v>
      </c>
      <c r="AV132" s="14" t="s">
        <v>81</v>
      </c>
      <c r="AW132" s="14" t="s">
        <v>32</v>
      </c>
      <c r="AX132" s="14" t="s">
        <v>79</v>
      </c>
      <c r="AY132" s="187" t="s">
        <v>150</v>
      </c>
    </row>
    <row r="133" s="2" customFormat="1">
      <c r="A133" s="38"/>
      <c r="B133" s="164"/>
      <c r="C133" s="165" t="s">
        <v>204</v>
      </c>
      <c r="D133" s="165" t="s">
        <v>152</v>
      </c>
      <c r="E133" s="166" t="s">
        <v>205</v>
      </c>
      <c r="F133" s="167" t="s">
        <v>206</v>
      </c>
      <c r="G133" s="168" t="s">
        <v>207</v>
      </c>
      <c r="H133" s="169">
        <v>2</v>
      </c>
      <c r="I133" s="170"/>
      <c r="J133" s="171">
        <f>ROUND(I133*H133,2)</f>
        <v>0</v>
      </c>
      <c r="K133" s="167" t="s">
        <v>156</v>
      </c>
      <c r="L133" s="39"/>
      <c r="M133" s="172" t="s">
        <v>3</v>
      </c>
      <c r="N133" s="173" t="s">
        <v>42</v>
      </c>
      <c r="O133" s="72"/>
      <c r="P133" s="174">
        <f>O133*H133</f>
        <v>0</v>
      </c>
      <c r="Q133" s="174">
        <v>0.04555</v>
      </c>
      <c r="R133" s="174">
        <f>Q133*H133</f>
        <v>0.0911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157</v>
      </c>
      <c r="AT133" s="176" t="s">
        <v>152</v>
      </c>
      <c r="AU133" s="176" t="s">
        <v>81</v>
      </c>
      <c r="AY133" s="19" t="s">
        <v>150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79</v>
      </c>
      <c r="BK133" s="177">
        <f>ROUND(I133*H133,2)</f>
        <v>0</v>
      </c>
      <c r="BL133" s="19" t="s">
        <v>157</v>
      </c>
      <c r="BM133" s="176" t="s">
        <v>208</v>
      </c>
    </row>
    <row r="134" s="13" customFormat="1">
      <c r="A134" s="13"/>
      <c r="B134" s="178"/>
      <c r="C134" s="13"/>
      <c r="D134" s="179" t="s">
        <v>159</v>
      </c>
      <c r="E134" s="180" t="s">
        <v>3</v>
      </c>
      <c r="F134" s="181" t="s">
        <v>209</v>
      </c>
      <c r="G134" s="13"/>
      <c r="H134" s="180" t="s">
        <v>3</v>
      </c>
      <c r="I134" s="182"/>
      <c r="J134" s="13"/>
      <c r="K134" s="13"/>
      <c r="L134" s="178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159</v>
      </c>
      <c r="AU134" s="180" t="s">
        <v>81</v>
      </c>
      <c r="AV134" s="13" t="s">
        <v>79</v>
      </c>
      <c r="AW134" s="13" t="s">
        <v>32</v>
      </c>
      <c r="AX134" s="13" t="s">
        <v>71</v>
      </c>
      <c r="AY134" s="180" t="s">
        <v>150</v>
      </c>
    </row>
    <row r="135" s="14" customFormat="1">
      <c r="A135" s="14"/>
      <c r="B135" s="186"/>
      <c r="C135" s="14"/>
      <c r="D135" s="179" t="s">
        <v>159</v>
      </c>
      <c r="E135" s="187" t="s">
        <v>3</v>
      </c>
      <c r="F135" s="188" t="s">
        <v>79</v>
      </c>
      <c r="G135" s="14"/>
      <c r="H135" s="189">
        <v>1</v>
      </c>
      <c r="I135" s="190"/>
      <c r="J135" s="14"/>
      <c r="K135" s="14"/>
      <c r="L135" s="186"/>
      <c r="M135" s="191"/>
      <c r="N135" s="192"/>
      <c r="O135" s="192"/>
      <c r="P135" s="192"/>
      <c r="Q135" s="192"/>
      <c r="R135" s="192"/>
      <c r="S135" s="192"/>
      <c r="T135" s="19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87" t="s">
        <v>159</v>
      </c>
      <c r="AU135" s="187" t="s">
        <v>81</v>
      </c>
      <c r="AV135" s="14" t="s">
        <v>81</v>
      </c>
      <c r="AW135" s="14" t="s">
        <v>32</v>
      </c>
      <c r="AX135" s="14" t="s">
        <v>71</v>
      </c>
      <c r="AY135" s="187" t="s">
        <v>150</v>
      </c>
    </row>
    <row r="136" s="13" customFormat="1">
      <c r="A136" s="13"/>
      <c r="B136" s="178"/>
      <c r="C136" s="13"/>
      <c r="D136" s="179" t="s">
        <v>159</v>
      </c>
      <c r="E136" s="180" t="s">
        <v>3</v>
      </c>
      <c r="F136" s="181" t="s">
        <v>210</v>
      </c>
      <c r="G136" s="13"/>
      <c r="H136" s="180" t="s">
        <v>3</v>
      </c>
      <c r="I136" s="182"/>
      <c r="J136" s="13"/>
      <c r="K136" s="13"/>
      <c r="L136" s="178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159</v>
      </c>
      <c r="AU136" s="180" t="s">
        <v>81</v>
      </c>
      <c r="AV136" s="13" t="s">
        <v>79</v>
      </c>
      <c r="AW136" s="13" t="s">
        <v>32</v>
      </c>
      <c r="AX136" s="13" t="s">
        <v>71</v>
      </c>
      <c r="AY136" s="180" t="s">
        <v>150</v>
      </c>
    </row>
    <row r="137" s="14" customFormat="1">
      <c r="A137" s="14"/>
      <c r="B137" s="186"/>
      <c r="C137" s="14"/>
      <c r="D137" s="179" t="s">
        <v>159</v>
      </c>
      <c r="E137" s="187" t="s">
        <v>3</v>
      </c>
      <c r="F137" s="188" t="s">
        <v>79</v>
      </c>
      <c r="G137" s="14"/>
      <c r="H137" s="189">
        <v>1</v>
      </c>
      <c r="I137" s="190"/>
      <c r="J137" s="14"/>
      <c r="K137" s="14"/>
      <c r="L137" s="186"/>
      <c r="M137" s="191"/>
      <c r="N137" s="192"/>
      <c r="O137" s="192"/>
      <c r="P137" s="192"/>
      <c r="Q137" s="192"/>
      <c r="R137" s="192"/>
      <c r="S137" s="192"/>
      <c r="T137" s="19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7" t="s">
        <v>159</v>
      </c>
      <c r="AU137" s="187" t="s">
        <v>81</v>
      </c>
      <c r="AV137" s="14" t="s">
        <v>81</v>
      </c>
      <c r="AW137" s="14" t="s">
        <v>32</v>
      </c>
      <c r="AX137" s="14" t="s">
        <v>71</v>
      </c>
      <c r="AY137" s="187" t="s">
        <v>150</v>
      </c>
    </row>
    <row r="138" s="15" customFormat="1">
      <c r="A138" s="15"/>
      <c r="B138" s="194"/>
      <c r="C138" s="15"/>
      <c r="D138" s="179" t="s">
        <v>159</v>
      </c>
      <c r="E138" s="195" t="s">
        <v>3</v>
      </c>
      <c r="F138" s="196" t="s">
        <v>211</v>
      </c>
      <c r="G138" s="15"/>
      <c r="H138" s="197">
        <v>2</v>
      </c>
      <c r="I138" s="198"/>
      <c r="J138" s="15"/>
      <c r="K138" s="15"/>
      <c r="L138" s="194"/>
      <c r="M138" s="199"/>
      <c r="N138" s="200"/>
      <c r="O138" s="200"/>
      <c r="P138" s="200"/>
      <c r="Q138" s="200"/>
      <c r="R138" s="200"/>
      <c r="S138" s="200"/>
      <c r="T138" s="20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195" t="s">
        <v>159</v>
      </c>
      <c r="AU138" s="195" t="s">
        <v>81</v>
      </c>
      <c r="AV138" s="15" t="s">
        <v>157</v>
      </c>
      <c r="AW138" s="15" t="s">
        <v>32</v>
      </c>
      <c r="AX138" s="15" t="s">
        <v>79</v>
      </c>
      <c r="AY138" s="195" t="s">
        <v>150</v>
      </c>
    </row>
    <row r="139" s="2" customFormat="1">
      <c r="A139" s="38"/>
      <c r="B139" s="164"/>
      <c r="C139" s="165" t="s">
        <v>212</v>
      </c>
      <c r="D139" s="165" t="s">
        <v>152</v>
      </c>
      <c r="E139" s="166" t="s">
        <v>213</v>
      </c>
      <c r="F139" s="167" t="s">
        <v>214</v>
      </c>
      <c r="G139" s="168" t="s">
        <v>174</v>
      </c>
      <c r="H139" s="169">
        <v>4.3360000000000003</v>
      </c>
      <c r="I139" s="170"/>
      <c r="J139" s="171">
        <f>ROUND(I139*H139,2)</f>
        <v>0</v>
      </c>
      <c r="K139" s="167" t="s">
        <v>156</v>
      </c>
      <c r="L139" s="39"/>
      <c r="M139" s="172" t="s">
        <v>3</v>
      </c>
      <c r="N139" s="173" t="s">
        <v>42</v>
      </c>
      <c r="O139" s="72"/>
      <c r="P139" s="174">
        <f>O139*H139</f>
        <v>0</v>
      </c>
      <c r="Q139" s="174">
        <v>0.068430000000000005</v>
      </c>
      <c r="R139" s="174">
        <f>Q139*H139</f>
        <v>0.29671248000000006</v>
      </c>
      <c r="S139" s="174">
        <v>0</v>
      </c>
      <c r="T139" s="17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157</v>
      </c>
      <c r="AT139" s="176" t="s">
        <v>152</v>
      </c>
      <c r="AU139" s="176" t="s">
        <v>81</v>
      </c>
      <c r="AY139" s="19" t="s">
        <v>150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79</v>
      </c>
      <c r="BK139" s="177">
        <f>ROUND(I139*H139,2)</f>
        <v>0</v>
      </c>
      <c r="BL139" s="19" t="s">
        <v>157</v>
      </c>
      <c r="BM139" s="176" t="s">
        <v>215</v>
      </c>
    </row>
    <row r="140" s="13" customFormat="1">
      <c r="A140" s="13"/>
      <c r="B140" s="178"/>
      <c r="C140" s="13"/>
      <c r="D140" s="179" t="s">
        <v>159</v>
      </c>
      <c r="E140" s="180" t="s">
        <v>3</v>
      </c>
      <c r="F140" s="181" t="s">
        <v>209</v>
      </c>
      <c r="G140" s="13"/>
      <c r="H140" s="180" t="s">
        <v>3</v>
      </c>
      <c r="I140" s="182"/>
      <c r="J140" s="13"/>
      <c r="K140" s="13"/>
      <c r="L140" s="178"/>
      <c r="M140" s="183"/>
      <c r="N140" s="184"/>
      <c r="O140" s="184"/>
      <c r="P140" s="184"/>
      <c r="Q140" s="184"/>
      <c r="R140" s="184"/>
      <c r="S140" s="184"/>
      <c r="T140" s="18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0" t="s">
        <v>159</v>
      </c>
      <c r="AU140" s="180" t="s">
        <v>81</v>
      </c>
      <c r="AV140" s="13" t="s">
        <v>79</v>
      </c>
      <c r="AW140" s="13" t="s">
        <v>32</v>
      </c>
      <c r="AX140" s="13" t="s">
        <v>71</v>
      </c>
      <c r="AY140" s="180" t="s">
        <v>150</v>
      </c>
    </row>
    <row r="141" s="14" customFormat="1">
      <c r="A141" s="14"/>
      <c r="B141" s="186"/>
      <c r="C141" s="14"/>
      <c r="D141" s="179" t="s">
        <v>159</v>
      </c>
      <c r="E141" s="187" t="s">
        <v>3</v>
      </c>
      <c r="F141" s="188" t="s">
        <v>216</v>
      </c>
      <c r="G141" s="14"/>
      <c r="H141" s="189">
        <v>4.3360000000000003</v>
      </c>
      <c r="I141" s="190"/>
      <c r="J141" s="14"/>
      <c r="K141" s="14"/>
      <c r="L141" s="186"/>
      <c r="M141" s="191"/>
      <c r="N141" s="192"/>
      <c r="O141" s="192"/>
      <c r="P141" s="192"/>
      <c r="Q141" s="192"/>
      <c r="R141" s="192"/>
      <c r="S141" s="192"/>
      <c r="T141" s="19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7" t="s">
        <v>159</v>
      </c>
      <c r="AU141" s="187" t="s">
        <v>81</v>
      </c>
      <c r="AV141" s="14" t="s">
        <v>81</v>
      </c>
      <c r="AW141" s="14" t="s">
        <v>32</v>
      </c>
      <c r="AX141" s="14" t="s">
        <v>79</v>
      </c>
      <c r="AY141" s="187" t="s">
        <v>150</v>
      </c>
    </row>
    <row r="142" s="2" customFormat="1">
      <c r="A142" s="38"/>
      <c r="B142" s="164"/>
      <c r="C142" s="165" t="s">
        <v>217</v>
      </c>
      <c r="D142" s="165" t="s">
        <v>152</v>
      </c>
      <c r="E142" s="166" t="s">
        <v>218</v>
      </c>
      <c r="F142" s="167" t="s">
        <v>219</v>
      </c>
      <c r="G142" s="168" t="s">
        <v>174</v>
      </c>
      <c r="H142" s="169">
        <v>6.1390000000000002</v>
      </c>
      <c r="I142" s="170"/>
      <c r="J142" s="171">
        <f>ROUND(I142*H142,2)</f>
        <v>0</v>
      </c>
      <c r="K142" s="167" t="s">
        <v>156</v>
      </c>
      <c r="L142" s="39"/>
      <c r="M142" s="172" t="s">
        <v>3</v>
      </c>
      <c r="N142" s="173" t="s">
        <v>42</v>
      </c>
      <c r="O142" s="72"/>
      <c r="P142" s="174">
        <f>O142*H142</f>
        <v>0</v>
      </c>
      <c r="Q142" s="174">
        <v>0.087309999999999999</v>
      </c>
      <c r="R142" s="174">
        <f>Q142*H142</f>
        <v>0.53599609000000004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157</v>
      </c>
      <c r="AT142" s="176" t="s">
        <v>152</v>
      </c>
      <c r="AU142" s="176" t="s">
        <v>81</v>
      </c>
      <c r="AY142" s="19" t="s">
        <v>150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79</v>
      </c>
      <c r="BK142" s="177">
        <f>ROUND(I142*H142,2)</f>
        <v>0</v>
      </c>
      <c r="BL142" s="19" t="s">
        <v>157</v>
      </c>
      <c r="BM142" s="176" t="s">
        <v>220</v>
      </c>
    </row>
    <row r="143" s="13" customFormat="1">
      <c r="A143" s="13"/>
      <c r="B143" s="178"/>
      <c r="C143" s="13"/>
      <c r="D143" s="179" t="s">
        <v>159</v>
      </c>
      <c r="E143" s="180" t="s">
        <v>3</v>
      </c>
      <c r="F143" s="181" t="s">
        <v>221</v>
      </c>
      <c r="G143" s="13"/>
      <c r="H143" s="180" t="s">
        <v>3</v>
      </c>
      <c r="I143" s="182"/>
      <c r="J143" s="13"/>
      <c r="K143" s="13"/>
      <c r="L143" s="178"/>
      <c r="M143" s="183"/>
      <c r="N143" s="184"/>
      <c r="O143" s="184"/>
      <c r="P143" s="184"/>
      <c r="Q143" s="184"/>
      <c r="R143" s="184"/>
      <c r="S143" s="184"/>
      <c r="T143" s="18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159</v>
      </c>
      <c r="AU143" s="180" t="s">
        <v>81</v>
      </c>
      <c r="AV143" s="13" t="s">
        <v>79</v>
      </c>
      <c r="AW143" s="13" t="s">
        <v>32</v>
      </c>
      <c r="AX143" s="13" t="s">
        <v>71</v>
      </c>
      <c r="AY143" s="180" t="s">
        <v>150</v>
      </c>
    </row>
    <row r="144" s="14" customFormat="1">
      <c r="A144" s="14"/>
      <c r="B144" s="186"/>
      <c r="C144" s="14"/>
      <c r="D144" s="179" t="s">
        <v>159</v>
      </c>
      <c r="E144" s="187" t="s">
        <v>3</v>
      </c>
      <c r="F144" s="188" t="s">
        <v>222</v>
      </c>
      <c r="G144" s="14"/>
      <c r="H144" s="189">
        <v>6.1390000000000002</v>
      </c>
      <c r="I144" s="190"/>
      <c r="J144" s="14"/>
      <c r="K144" s="14"/>
      <c r="L144" s="186"/>
      <c r="M144" s="191"/>
      <c r="N144" s="192"/>
      <c r="O144" s="192"/>
      <c r="P144" s="192"/>
      <c r="Q144" s="192"/>
      <c r="R144" s="192"/>
      <c r="S144" s="192"/>
      <c r="T144" s="19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7" t="s">
        <v>159</v>
      </c>
      <c r="AU144" s="187" t="s">
        <v>81</v>
      </c>
      <c r="AV144" s="14" t="s">
        <v>81</v>
      </c>
      <c r="AW144" s="14" t="s">
        <v>32</v>
      </c>
      <c r="AX144" s="14" t="s">
        <v>79</v>
      </c>
      <c r="AY144" s="187" t="s">
        <v>150</v>
      </c>
    </row>
    <row r="145" s="2" customFormat="1">
      <c r="A145" s="38"/>
      <c r="B145" s="164"/>
      <c r="C145" s="165" t="s">
        <v>223</v>
      </c>
      <c r="D145" s="165" t="s">
        <v>152</v>
      </c>
      <c r="E145" s="166" t="s">
        <v>224</v>
      </c>
      <c r="F145" s="167" t="s">
        <v>225</v>
      </c>
      <c r="G145" s="168" t="s">
        <v>174</v>
      </c>
      <c r="H145" s="169">
        <v>11.16</v>
      </c>
      <c r="I145" s="170"/>
      <c r="J145" s="171">
        <f>ROUND(I145*H145,2)</f>
        <v>0</v>
      </c>
      <c r="K145" s="167" t="s">
        <v>156</v>
      </c>
      <c r="L145" s="39"/>
      <c r="M145" s="172" t="s">
        <v>3</v>
      </c>
      <c r="N145" s="173" t="s">
        <v>42</v>
      </c>
      <c r="O145" s="72"/>
      <c r="P145" s="174">
        <f>O145*H145</f>
        <v>0</v>
      </c>
      <c r="Q145" s="174">
        <v>0.10445</v>
      </c>
      <c r="R145" s="174">
        <f>Q145*H145</f>
        <v>1.165662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157</v>
      </c>
      <c r="AT145" s="176" t="s">
        <v>152</v>
      </c>
      <c r="AU145" s="176" t="s">
        <v>81</v>
      </c>
      <c r="AY145" s="19" t="s">
        <v>150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79</v>
      </c>
      <c r="BK145" s="177">
        <f>ROUND(I145*H145,2)</f>
        <v>0</v>
      </c>
      <c r="BL145" s="19" t="s">
        <v>157</v>
      </c>
      <c r="BM145" s="176" t="s">
        <v>226</v>
      </c>
    </row>
    <row r="146" s="13" customFormat="1">
      <c r="A146" s="13"/>
      <c r="B146" s="178"/>
      <c r="C146" s="13"/>
      <c r="D146" s="179" t="s">
        <v>159</v>
      </c>
      <c r="E146" s="180" t="s">
        <v>3</v>
      </c>
      <c r="F146" s="181" t="s">
        <v>227</v>
      </c>
      <c r="G146" s="13"/>
      <c r="H146" s="180" t="s">
        <v>3</v>
      </c>
      <c r="I146" s="182"/>
      <c r="J146" s="13"/>
      <c r="K146" s="13"/>
      <c r="L146" s="178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0" t="s">
        <v>159</v>
      </c>
      <c r="AU146" s="180" t="s">
        <v>81</v>
      </c>
      <c r="AV146" s="13" t="s">
        <v>79</v>
      </c>
      <c r="AW146" s="13" t="s">
        <v>32</v>
      </c>
      <c r="AX146" s="13" t="s">
        <v>71</v>
      </c>
      <c r="AY146" s="180" t="s">
        <v>150</v>
      </c>
    </row>
    <row r="147" s="14" customFormat="1">
      <c r="A147" s="14"/>
      <c r="B147" s="186"/>
      <c r="C147" s="14"/>
      <c r="D147" s="179" t="s">
        <v>159</v>
      </c>
      <c r="E147" s="187" t="s">
        <v>3</v>
      </c>
      <c r="F147" s="188" t="s">
        <v>228</v>
      </c>
      <c r="G147" s="14"/>
      <c r="H147" s="189">
        <v>9.3420000000000005</v>
      </c>
      <c r="I147" s="190"/>
      <c r="J147" s="14"/>
      <c r="K147" s="14"/>
      <c r="L147" s="186"/>
      <c r="M147" s="191"/>
      <c r="N147" s="192"/>
      <c r="O147" s="192"/>
      <c r="P147" s="192"/>
      <c r="Q147" s="192"/>
      <c r="R147" s="192"/>
      <c r="S147" s="192"/>
      <c r="T147" s="19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7" t="s">
        <v>159</v>
      </c>
      <c r="AU147" s="187" t="s">
        <v>81</v>
      </c>
      <c r="AV147" s="14" t="s">
        <v>81</v>
      </c>
      <c r="AW147" s="14" t="s">
        <v>32</v>
      </c>
      <c r="AX147" s="14" t="s">
        <v>71</v>
      </c>
      <c r="AY147" s="187" t="s">
        <v>150</v>
      </c>
    </row>
    <row r="148" s="13" customFormat="1">
      <c r="A148" s="13"/>
      <c r="B148" s="178"/>
      <c r="C148" s="13"/>
      <c r="D148" s="179" t="s">
        <v>159</v>
      </c>
      <c r="E148" s="180" t="s">
        <v>3</v>
      </c>
      <c r="F148" s="181" t="s">
        <v>210</v>
      </c>
      <c r="G148" s="13"/>
      <c r="H148" s="180" t="s">
        <v>3</v>
      </c>
      <c r="I148" s="182"/>
      <c r="J148" s="13"/>
      <c r="K148" s="13"/>
      <c r="L148" s="178"/>
      <c r="M148" s="183"/>
      <c r="N148" s="184"/>
      <c r="O148" s="184"/>
      <c r="P148" s="184"/>
      <c r="Q148" s="184"/>
      <c r="R148" s="184"/>
      <c r="S148" s="184"/>
      <c r="T148" s="1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0" t="s">
        <v>159</v>
      </c>
      <c r="AU148" s="180" t="s">
        <v>81</v>
      </c>
      <c r="AV148" s="13" t="s">
        <v>79</v>
      </c>
      <c r="AW148" s="13" t="s">
        <v>32</v>
      </c>
      <c r="AX148" s="13" t="s">
        <v>71</v>
      </c>
      <c r="AY148" s="180" t="s">
        <v>150</v>
      </c>
    </row>
    <row r="149" s="14" customFormat="1">
      <c r="A149" s="14"/>
      <c r="B149" s="186"/>
      <c r="C149" s="14"/>
      <c r="D149" s="179" t="s">
        <v>159</v>
      </c>
      <c r="E149" s="187" t="s">
        <v>3</v>
      </c>
      <c r="F149" s="188" t="s">
        <v>229</v>
      </c>
      <c r="G149" s="14"/>
      <c r="H149" s="189">
        <v>1.8180000000000001</v>
      </c>
      <c r="I149" s="190"/>
      <c r="J149" s="14"/>
      <c r="K149" s="14"/>
      <c r="L149" s="186"/>
      <c r="M149" s="191"/>
      <c r="N149" s="192"/>
      <c r="O149" s="192"/>
      <c r="P149" s="192"/>
      <c r="Q149" s="192"/>
      <c r="R149" s="192"/>
      <c r="S149" s="192"/>
      <c r="T149" s="19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7" t="s">
        <v>159</v>
      </c>
      <c r="AU149" s="187" t="s">
        <v>81</v>
      </c>
      <c r="AV149" s="14" t="s">
        <v>81</v>
      </c>
      <c r="AW149" s="14" t="s">
        <v>32</v>
      </c>
      <c r="AX149" s="14" t="s">
        <v>71</v>
      </c>
      <c r="AY149" s="187" t="s">
        <v>150</v>
      </c>
    </row>
    <row r="150" s="15" customFormat="1">
      <c r="A150" s="15"/>
      <c r="B150" s="194"/>
      <c r="C150" s="15"/>
      <c r="D150" s="179" t="s">
        <v>159</v>
      </c>
      <c r="E150" s="195" t="s">
        <v>3</v>
      </c>
      <c r="F150" s="196" t="s">
        <v>211</v>
      </c>
      <c r="G150" s="15"/>
      <c r="H150" s="197">
        <v>11.16</v>
      </c>
      <c r="I150" s="198"/>
      <c r="J150" s="15"/>
      <c r="K150" s="15"/>
      <c r="L150" s="194"/>
      <c r="M150" s="199"/>
      <c r="N150" s="200"/>
      <c r="O150" s="200"/>
      <c r="P150" s="200"/>
      <c r="Q150" s="200"/>
      <c r="R150" s="200"/>
      <c r="S150" s="200"/>
      <c r="T150" s="20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195" t="s">
        <v>159</v>
      </c>
      <c r="AU150" s="195" t="s">
        <v>81</v>
      </c>
      <c r="AV150" s="15" t="s">
        <v>157</v>
      </c>
      <c r="AW150" s="15" t="s">
        <v>32</v>
      </c>
      <c r="AX150" s="15" t="s">
        <v>79</v>
      </c>
      <c r="AY150" s="195" t="s">
        <v>150</v>
      </c>
    </row>
    <row r="151" s="2" customFormat="1">
      <c r="A151" s="38"/>
      <c r="B151" s="164"/>
      <c r="C151" s="165" t="s">
        <v>230</v>
      </c>
      <c r="D151" s="165" t="s">
        <v>152</v>
      </c>
      <c r="E151" s="166" t="s">
        <v>231</v>
      </c>
      <c r="F151" s="167" t="s">
        <v>232</v>
      </c>
      <c r="G151" s="168" t="s">
        <v>3</v>
      </c>
      <c r="H151" s="169">
        <v>1</v>
      </c>
      <c r="I151" s="170"/>
      <c r="J151" s="171">
        <f>ROUND(I151*H151,2)</f>
        <v>0</v>
      </c>
      <c r="K151" s="167" t="s">
        <v>3</v>
      </c>
      <c r="L151" s="39"/>
      <c r="M151" s="172" t="s">
        <v>3</v>
      </c>
      <c r="N151" s="173" t="s">
        <v>42</v>
      </c>
      <c r="O151" s="72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157</v>
      </c>
      <c r="AT151" s="176" t="s">
        <v>152</v>
      </c>
      <c r="AU151" s="176" t="s">
        <v>81</v>
      </c>
      <c r="AY151" s="19" t="s">
        <v>150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79</v>
      </c>
      <c r="BK151" s="177">
        <f>ROUND(I151*H151,2)</f>
        <v>0</v>
      </c>
      <c r="BL151" s="19" t="s">
        <v>157</v>
      </c>
      <c r="BM151" s="176" t="s">
        <v>233</v>
      </c>
    </row>
    <row r="152" s="2" customFormat="1">
      <c r="A152" s="38"/>
      <c r="B152" s="164"/>
      <c r="C152" s="165" t="s">
        <v>234</v>
      </c>
      <c r="D152" s="165" t="s">
        <v>152</v>
      </c>
      <c r="E152" s="166" t="s">
        <v>235</v>
      </c>
      <c r="F152" s="167" t="s">
        <v>236</v>
      </c>
      <c r="G152" s="168" t="s">
        <v>3</v>
      </c>
      <c r="H152" s="169">
        <v>1</v>
      </c>
      <c r="I152" s="170"/>
      <c r="J152" s="171">
        <f>ROUND(I152*H152,2)</f>
        <v>0</v>
      </c>
      <c r="K152" s="167" t="s">
        <v>3</v>
      </c>
      <c r="L152" s="39"/>
      <c r="M152" s="172" t="s">
        <v>3</v>
      </c>
      <c r="N152" s="173" t="s">
        <v>42</v>
      </c>
      <c r="O152" s="72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157</v>
      </c>
      <c r="AT152" s="176" t="s">
        <v>152</v>
      </c>
      <c r="AU152" s="176" t="s">
        <v>81</v>
      </c>
      <c r="AY152" s="19" t="s">
        <v>150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79</v>
      </c>
      <c r="BK152" s="177">
        <f>ROUND(I152*H152,2)</f>
        <v>0</v>
      </c>
      <c r="BL152" s="19" t="s">
        <v>157</v>
      </c>
      <c r="BM152" s="176" t="s">
        <v>237</v>
      </c>
    </row>
    <row r="153" s="12" customFormat="1" ht="22.8" customHeight="1">
      <c r="A153" s="12"/>
      <c r="B153" s="151"/>
      <c r="C153" s="12"/>
      <c r="D153" s="152" t="s">
        <v>70</v>
      </c>
      <c r="E153" s="162" t="s">
        <v>157</v>
      </c>
      <c r="F153" s="162" t="s">
        <v>238</v>
      </c>
      <c r="G153" s="12"/>
      <c r="H153" s="12"/>
      <c r="I153" s="154"/>
      <c r="J153" s="163">
        <f>BK153</f>
        <v>0</v>
      </c>
      <c r="K153" s="12"/>
      <c r="L153" s="151"/>
      <c r="M153" s="156"/>
      <c r="N153" s="157"/>
      <c r="O153" s="157"/>
      <c r="P153" s="158">
        <f>SUM(P154:P189)</f>
        <v>0</v>
      </c>
      <c r="Q153" s="157"/>
      <c r="R153" s="158">
        <f>SUM(R154:R189)</f>
        <v>8.1074678999999996</v>
      </c>
      <c r="S153" s="157"/>
      <c r="T153" s="159">
        <f>SUM(T154:T189)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2" t="s">
        <v>79</v>
      </c>
      <c r="AT153" s="160" t="s">
        <v>70</v>
      </c>
      <c r="AU153" s="160" t="s">
        <v>79</v>
      </c>
      <c r="AY153" s="152" t="s">
        <v>150</v>
      </c>
      <c r="BK153" s="161">
        <f>SUM(BK154:BK189)</f>
        <v>0</v>
      </c>
    </row>
    <row r="154" s="2" customFormat="1">
      <c r="A154" s="38"/>
      <c r="B154" s="164"/>
      <c r="C154" s="165" t="s">
        <v>239</v>
      </c>
      <c r="D154" s="165" t="s">
        <v>152</v>
      </c>
      <c r="E154" s="166" t="s">
        <v>240</v>
      </c>
      <c r="F154" s="167" t="s">
        <v>241</v>
      </c>
      <c r="G154" s="168" t="s">
        <v>155</v>
      </c>
      <c r="H154" s="169">
        <v>1.0920000000000001</v>
      </c>
      <c r="I154" s="170"/>
      <c r="J154" s="171">
        <f>ROUND(I154*H154,2)</f>
        <v>0</v>
      </c>
      <c r="K154" s="167" t="s">
        <v>156</v>
      </c>
      <c r="L154" s="39"/>
      <c r="M154" s="172" t="s">
        <v>3</v>
      </c>
      <c r="N154" s="173" t="s">
        <v>42</v>
      </c>
      <c r="O154" s="72"/>
      <c r="P154" s="174">
        <f>O154*H154</f>
        <v>0</v>
      </c>
      <c r="Q154" s="174">
        <v>2.45343</v>
      </c>
      <c r="R154" s="174">
        <f>Q154*H154</f>
        <v>2.6791455600000003</v>
      </c>
      <c r="S154" s="174">
        <v>0</v>
      </c>
      <c r="T154" s="17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157</v>
      </c>
      <c r="AT154" s="176" t="s">
        <v>152</v>
      </c>
      <c r="AU154" s="176" t="s">
        <v>81</v>
      </c>
      <c r="AY154" s="19" t="s">
        <v>150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79</v>
      </c>
      <c r="BK154" s="177">
        <f>ROUND(I154*H154,2)</f>
        <v>0</v>
      </c>
      <c r="BL154" s="19" t="s">
        <v>157</v>
      </c>
      <c r="BM154" s="176" t="s">
        <v>242</v>
      </c>
    </row>
    <row r="155" s="14" customFormat="1">
      <c r="A155" s="14"/>
      <c r="B155" s="186"/>
      <c r="C155" s="14"/>
      <c r="D155" s="179" t="s">
        <v>159</v>
      </c>
      <c r="E155" s="187" t="s">
        <v>3</v>
      </c>
      <c r="F155" s="188" t="s">
        <v>243</v>
      </c>
      <c r="G155" s="14"/>
      <c r="H155" s="189">
        <v>0.66000000000000003</v>
      </c>
      <c r="I155" s="190"/>
      <c r="J155" s="14"/>
      <c r="K155" s="14"/>
      <c r="L155" s="186"/>
      <c r="M155" s="191"/>
      <c r="N155" s="192"/>
      <c r="O155" s="192"/>
      <c r="P155" s="192"/>
      <c r="Q155" s="192"/>
      <c r="R155" s="192"/>
      <c r="S155" s="192"/>
      <c r="T155" s="19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87" t="s">
        <v>159</v>
      </c>
      <c r="AU155" s="187" t="s">
        <v>81</v>
      </c>
      <c r="AV155" s="14" t="s">
        <v>81</v>
      </c>
      <c r="AW155" s="14" t="s">
        <v>32</v>
      </c>
      <c r="AX155" s="14" t="s">
        <v>71</v>
      </c>
      <c r="AY155" s="187" t="s">
        <v>150</v>
      </c>
    </row>
    <row r="156" s="14" customFormat="1">
      <c r="A156" s="14"/>
      <c r="B156" s="186"/>
      <c r="C156" s="14"/>
      <c r="D156" s="179" t="s">
        <v>159</v>
      </c>
      <c r="E156" s="187" t="s">
        <v>3</v>
      </c>
      <c r="F156" s="188" t="s">
        <v>244</v>
      </c>
      <c r="G156" s="14"/>
      <c r="H156" s="189">
        <v>0.432</v>
      </c>
      <c r="I156" s="190"/>
      <c r="J156" s="14"/>
      <c r="K156" s="14"/>
      <c r="L156" s="186"/>
      <c r="M156" s="191"/>
      <c r="N156" s="192"/>
      <c r="O156" s="192"/>
      <c r="P156" s="192"/>
      <c r="Q156" s="192"/>
      <c r="R156" s="192"/>
      <c r="S156" s="192"/>
      <c r="T156" s="19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87" t="s">
        <v>159</v>
      </c>
      <c r="AU156" s="187" t="s">
        <v>81</v>
      </c>
      <c r="AV156" s="14" t="s">
        <v>81</v>
      </c>
      <c r="AW156" s="14" t="s">
        <v>32</v>
      </c>
      <c r="AX156" s="14" t="s">
        <v>71</v>
      </c>
      <c r="AY156" s="187" t="s">
        <v>150</v>
      </c>
    </row>
    <row r="157" s="15" customFormat="1">
      <c r="A157" s="15"/>
      <c r="B157" s="194"/>
      <c r="C157" s="15"/>
      <c r="D157" s="179" t="s">
        <v>159</v>
      </c>
      <c r="E157" s="195" t="s">
        <v>3</v>
      </c>
      <c r="F157" s="196" t="s">
        <v>211</v>
      </c>
      <c r="G157" s="15"/>
      <c r="H157" s="197">
        <v>1.0920000000000001</v>
      </c>
      <c r="I157" s="198"/>
      <c r="J157" s="15"/>
      <c r="K157" s="15"/>
      <c r="L157" s="194"/>
      <c r="M157" s="199"/>
      <c r="N157" s="200"/>
      <c r="O157" s="200"/>
      <c r="P157" s="200"/>
      <c r="Q157" s="200"/>
      <c r="R157" s="200"/>
      <c r="S157" s="200"/>
      <c r="T157" s="20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195" t="s">
        <v>159</v>
      </c>
      <c r="AU157" s="195" t="s">
        <v>81</v>
      </c>
      <c r="AV157" s="15" t="s">
        <v>157</v>
      </c>
      <c r="AW157" s="15" t="s">
        <v>32</v>
      </c>
      <c r="AX157" s="15" t="s">
        <v>79</v>
      </c>
      <c r="AY157" s="195" t="s">
        <v>150</v>
      </c>
    </row>
    <row r="158" s="2" customFormat="1">
      <c r="A158" s="38"/>
      <c r="B158" s="164"/>
      <c r="C158" s="165" t="s">
        <v>245</v>
      </c>
      <c r="D158" s="165" t="s">
        <v>152</v>
      </c>
      <c r="E158" s="166" t="s">
        <v>246</v>
      </c>
      <c r="F158" s="167" t="s">
        <v>247</v>
      </c>
      <c r="G158" s="168" t="s">
        <v>174</v>
      </c>
      <c r="H158" s="169">
        <v>10.92</v>
      </c>
      <c r="I158" s="170"/>
      <c r="J158" s="171">
        <f>ROUND(I158*H158,2)</f>
        <v>0</v>
      </c>
      <c r="K158" s="167" t="s">
        <v>3</v>
      </c>
      <c r="L158" s="39"/>
      <c r="M158" s="172" t="s">
        <v>3</v>
      </c>
      <c r="N158" s="173" t="s">
        <v>42</v>
      </c>
      <c r="O158" s="72"/>
      <c r="P158" s="174">
        <f>O158*H158</f>
        <v>0</v>
      </c>
      <c r="Q158" s="174">
        <v>0.010529999999999999</v>
      </c>
      <c r="R158" s="174">
        <f>Q158*H158</f>
        <v>0.1149876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157</v>
      </c>
      <c r="AT158" s="176" t="s">
        <v>152</v>
      </c>
      <c r="AU158" s="176" t="s">
        <v>81</v>
      </c>
      <c r="AY158" s="19" t="s">
        <v>150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79</v>
      </c>
      <c r="BK158" s="177">
        <f>ROUND(I158*H158,2)</f>
        <v>0</v>
      </c>
      <c r="BL158" s="19" t="s">
        <v>157</v>
      </c>
      <c r="BM158" s="176" t="s">
        <v>248</v>
      </c>
    </row>
    <row r="159" s="14" customFormat="1">
      <c r="A159" s="14"/>
      <c r="B159" s="186"/>
      <c r="C159" s="14"/>
      <c r="D159" s="179" t="s">
        <v>159</v>
      </c>
      <c r="E159" s="187" t="s">
        <v>3</v>
      </c>
      <c r="F159" s="188" t="s">
        <v>249</v>
      </c>
      <c r="G159" s="14"/>
      <c r="H159" s="189">
        <v>6.5999999999999996</v>
      </c>
      <c r="I159" s="190"/>
      <c r="J159" s="14"/>
      <c r="K159" s="14"/>
      <c r="L159" s="186"/>
      <c r="M159" s="191"/>
      <c r="N159" s="192"/>
      <c r="O159" s="192"/>
      <c r="P159" s="192"/>
      <c r="Q159" s="192"/>
      <c r="R159" s="192"/>
      <c r="S159" s="192"/>
      <c r="T159" s="19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87" t="s">
        <v>159</v>
      </c>
      <c r="AU159" s="187" t="s">
        <v>81</v>
      </c>
      <c r="AV159" s="14" t="s">
        <v>81</v>
      </c>
      <c r="AW159" s="14" t="s">
        <v>32</v>
      </c>
      <c r="AX159" s="14" t="s">
        <v>71</v>
      </c>
      <c r="AY159" s="187" t="s">
        <v>150</v>
      </c>
    </row>
    <row r="160" s="14" customFormat="1">
      <c r="A160" s="14"/>
      <c r="B160" s="186"/>
      <c r="C160" s="14"/>
      <c r="D160" s="179" t="s">
        <v>159</v>
      </c>
      <c r="E160" s="187" t="s">
        <v>3</v>
      </c>
      <c r="F160" s="188" t="s">
        <v>250</v>
      </c>
      <c r="G160" s="14"/>
      <c r="H160" s="189">
        <v>4.3200000000000003</v>
      </c>
      <c r="I160" s="190"/>
      <c r="J160" s="14"/>
      <c r="K160" s="14"/>
      <c r="L160" s="186"/>
      <c r="M160" s="191"/>
      <c r="N160" s="192"/>
      <c r="O160" s="192"/>
      <c r="P160" s="192"/>
      <c r="Q160" s="192"/>
      <c r="R160" s="192"/>
      <c r="S160" s="192"/>
      <c r="T160" s="19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87" t="s">
        <v>159</v>
      </c>
      <c r="AU160" s="187" t="s">
        <v>81</v>
      </c>
      <c r="AV160" s="14" t="s">
        <v>81</v>
      </c>
      <c r="AW160" s="14" t="s">
        <v>32</v>
      </c>
      <c r="AX160" s="14" t="s">
        <v>71</v>
      </c>
      <c r="AY160" s="187" t="s">
        <v>150</v>
      </c>
    </row>
    <row r="161" s="15" customFormat="1">
      <c r="A161" s="15"/>
      <c r="B161" s="194"/>
      <c r="C161" s="15"/>
      <c r="D161" s="179" t="s">
        <v>159</v>
      </c>
      <c r="E161" s="195" t="s">
        <v>3</v>
      </c>
      <c r="F161" s="196" t="s">
        <v>211</v>
      </c>
      <c r="G161" s="15"/>
      <c r="H161" s="197">
        <v>10.92</v>
      </c>
      <c r="I161" s="198"/>
      <c r="J161" s="15"/>
      <c r="K161" s="15"/>
      <c r="L161" s="194"/>
      <c r="M161" s="199"/>
      <c r="N161" s="200"/>
      <c r="O161" s="200"/>
      <c r="P161" s="200"/>
      <c r="Q161" s="200"/>
      <c r="R161" s="200"/>
      <c r="S161" s="200"/>
      <c r="T161" s="20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195" t="s">
        <v>159</v>
      </c>
      <c r="AU161" s="195" t="s">
        <v>81</v>
      </c>
      <c r="AV161" s="15" t="s">
        <v>157</v>
      </c>
      <c r="AW161" s="15" t="s">
        <v>32</v>
      </c>
      <c r="AX161" s="15" t="s">
        <v>79</v>
      </c>
      <c r="AY161" s="195" t="s">
        <v>150</v>
      </c>
    </row>
    <row r="162" s="2" customFormat="1" ht="78" customHeight="1">
      <c r="A162" s="38"/>
      <c r="B162" s="164"/>
      <c r="C162" s="165" t="s">
        <v>9</v>
      </c>
      <c r="D162" s="165" t="s">
        <v>152</v>
      </c>
      <c r="E162" s="166" t="s">
        <v>251</v>
      </c>
      <c r="F162" s="167" t="s">
        <v>252</v>
      </c>
      <c r="G162" s="168" t="s">
        <v>181</v>
      </c>
      <c r="H162" s="169">
        <v>0.021999999999999999</v>
      </c>
      <c r="I162" s="170"/>
      <c r="J162" s="171">
        <f>ROUND(I162*H162,2)</f>
        <v>0</v>
      </c>
      <c r="K162" s="167" t="s">
        <v>156</v>
      </c>
      <c r="L162" s="39"/>
      <c r="M162" s="172" t="s">
        <v>3</v>
      </c>
      <c r="N162" s="173" t="s">
        <v>42</v>
      </c>
      <c r="O162" s="72"/>
      <c r="P162" s="174">
        <f>O162*H162</f>
        <v>0</v>
      </c>
      <c r="Q162" s="174">
        <v>1.05555</v>
      </c>
      <c r="R162" s="174">
        <f>Q162*H162</f>
        <v>0.023222099999999999</v>
      </c>
      <c r="S162" s="174">
        <v>0</v>
      </c>
      <c r="T162" s="17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6" t="s">
        <v>157</v>
      </c>
      <c r="AT162" s="176" t="s">
        <v>152</v>
      </c>
      <c r="AU162" s="176" t="s">
        <v>81</v>
      </c>
      <c r="AY162" s="19" t="s">
        <v>150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9" t="s">
        <v>79</v>
      </c>
      <c r="BK162" s="177">
        <f>ROUND(I162*H162,2)</f>
        <v>0</v>
      </c>
      <c r="BL162" s="19" t="s">
        <v>157</v>
      </c>
      <c r="BM162" s="176" t="s">
        <v>253</v>
      </c>
    </row>
    <row r="163" s="13" customFormat="1">
      <c r="A163" s="13"/>
      <c r="B163" s="178"/>
      <c r="C163" s="13"/>
      <c r="D163" s="179" t="s">
        <v>159</v>
      </c>
      <c r="E163" s="180" t="s">
        <v>3</v>
      </c>
      <c r="F163" s="181" t="s">
        <v>254</v>
      </c>
      <c r="G163" s="13"/>
      <c r="H163" s="180" t="s">
        <v>3</v>
      </c>
      <c r="I163" s="182"/>
      <c r="J163" s="13"/>
      <c r="K163" s="13"/>
      <c r="L163" s="178"/>
      <c r="M163" s="183"/>
      <c r="N163" s="184"/>
      <c r="O163" s="184"/>
      <c r="P163" s="184"/>
      <c r="Q163" s="184"/>
      <c r="R163" s="184"/>
      <c r="S163" s="184"/>
      <c r="T163" s="18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159</v>
      </c>
      <c r="AU163" s="180" t="s">
        <v>81</v>
      </c>
      <c r="AV163" s="13" t="s">
        <v>79</v>
      </c>
      <c r="AW163" s="13" t="s">
        <v>32</v>
      </c>
      <c r="AX163" s="13" t="s">
        <v>71</v>
      </c>
      <c r="AY163" s="180" t="s">
        <v>150</v>
      </c>
    </row>
    <row r="164" s="14" customFormat="1">
      <c r="A164" s="14"/>
      <c r="B164" s="186"/>
      <c r="C164" s="14"/>
      <c r="D164" s="179" t="s">
        <v>159</v>
      </c>
      <c r="E164" s="187" t="s">
        <v>3</v>
      </c>
      <c r="F164" s="188" t="s">
        <v>255</v>
      </c>
      <c r="G164" s="14"/>
      <c r="H164" s="189">
        <v>0.021999999999999999</v>
      </c>
      <c r="I164" s="190"/>
      <c r="J164" s="14"/>
      <c r="K164" s="14"/>
      <c r="L164" s="186"/>
      <c r="M164" s="191"/>
      <c r="N164" s="192"/>
      <c r="O164" s="192"/>
      <c r="P164" s="192"/>
      <c r="Q164" s="192"/>
      <c r="R164" s="192"/>
      <c r="S164" s="192"/>
      <c r="T164" s="19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87" t="s">
        <v>159</v>
      </c>
      <c r="AU164" s="187" t="s">
        <v>81</v>
      </c>
      <c r="AV164" s="14" t="s">
        <v>81</v>
      </c>
      <c r="AW164" s="14" t="s">
        <v>32</v>
      </c>
      <c r="AX164" s="14" t="s">
        <v>79</v>
      </c>
      <c r="AY164" s="187" t="s">
        <v>150</v>
      </c>
    </row>
    <row r="165" s="2" customFormat="1" ht="78" customHeight="1">
      <c r="A165" s="38"/>
      <c r="B165" s="164"/>
      <c r="C165" s="165" t="s">
        <v>256</v>
      </c>
      <c r="D165" s="165" t="s">
        <v>152</v>
      </c>
      <c r="E165" s="166" t="s">
        <v>257</v>
      </c>
      <c r="F165" s="167" t="s">
        <v>258</v>
      </c>
      <c r="G165" s="168" t="s">
        <v>181</v>
      </c>
      <c r="H165" s="169">
        <v>0.040000000000000001</v>
      </c>
      <c r="I165" s="170"/>
      <c r="J165" s="171">
        <f>ROUND(I165*H165,2)</f>
        <v>0</v>
      </c>
      <c r="K165" s="167" t="s">
        <v>156</v>
      </c>
      <c r="L165" s="39"/>
      <c r="M165" s="172" t="s">
        <v>3</v>
      </c>
      <c r="N165" s="173" t="s">
        <v>42</v>
      </c>
      <c r="O165" s="72"/>
      <c r="P165" s="174">
        <f>O165*H165</f>
        <v>0</v>
      </c>
      <c r="Q165" s="174">
        <v>1.06277</v>
      </c>
      <c r="R165" s="174">
        <f>Q165*H165</f>
        <v>0.042510800000000001</v>
      </c>
      <c r="S165" s="174">
        <v>0</v>
      </c>
      <c r="T165" s="17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6" t="s">
        <v>157</v>
      </c>
      <c r="AT165" s="176" t="s">
        <v>152</v>
      </c>
      <c r="AU165" s="176" t="s">
        <v>81</v>
      </c>
      <c r="AY165" s="19" t="s">
        <v>150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9" t="s">
        <v>79</v>
      </c>
      <c r="BK165" s="177">
        <f>ROUND(I165*H165,2)</f>
        <v>0</v>
      </c>
      <c r="BL165" s="19" t="s">
        <v>157</v>
      </c>
      <c r="BM165" s="176" t="s">
        <v>259</v>
      </c>
    </row>
    <row r="166" s="13" customFormat="1">
      <c r="A166" s="13"/>
      <c r="B166" s="178"/>
      <c r="C166" s="13"/>
      <c r="D166" s="179" t="s">
        <v>159</v>
      </c>
      <c r="E166" s="180" t="s">
        <v>3</v>
      </c>
      <c r="F166" s="181" t="s">
        <v>254</v>
      </c>
      <c r="G166" s="13"/>
      <c r="H166" s="180" t="s">
        <v>3</v>
      </c>
      <c r="I166" s="182"/>
      <c r="J166" s="13"/>
      <c r="K166" s="13"/>
      <c r="L166" s="178"/>
      <c r="M166" s="183"/>
      <c r="N166" s="184"/>
      <c r="O166" s="184"/>
      <c r="P166" s="184"/>
      <c r="Q166" s="184"/>
      <c r="R166" s="184"/>
      <c r="S166" s="184"/>
      <c r="T166" s="1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0" t="s">
        <v>159</v>
      </c>
      <c r="AU166" s="180" t="s">
        <v>81</v>
      </c>
      <c r="AV166" s="13" t="s">
        <v>79</v>
      </c>
      <c r="AW166" s="13" t="s">
        <v>32</v>
      </c>
      <c r="AX166" s="13" t="s">
        <v>71</v>
      </c>
      <c r="AY166" s="180" t="s">
        <v>150</v>
      </c>
    </row>
    <row r="167" s="14" customFormat="1">
      <c r="A167" s="14"/>
      <c r="B167" s="186"/>
      <c r="C167" s="14"/>
      <c r="D167" s="179" t="s">
        <v>159</v>
      </c>
      <c r="E167" s="187" t="s">
        <v>3</v>
      </c>
      <c r="F167" s="188" t="s">
        <v>260</v>
      </c>
      <c r="G167" s="14"/>
      <c r="H167" s="189">
        <v>0.040000000000000001</v>
      </c>
      <c r="I167" s="190"/>
      <c r="J167" s="14"/>
      <c r="K167" s="14"/>
      <c r="L167" s="186"/>
      <c r="M167" s="191"/>
      <c r="N167" s="192"/>
      <c r="O167" s="192"/>
      <c r="P167" s="192"/>
      <c r="Q167" s="192"/>
      <c r="R167" s="192"/>
      <c r="S167" s="192"/>
      <c r="T167" s="19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87" t="s">
        <v>159</v>
      </c>
      <c r="AU167" s="187" t="s">
        <v>81</v>
      </c>
      <c r="AV167" s="14" t="s">
        <v>81</v>
      </c>
      <c r="AW167" s="14" t="s">
        <v>32</v>
      </c>
      <c r="AX167" s="14" t="s">
        <v>79</v>
      </c>
      <c r="AY167" s="187" t="s">
        <v>150</v>
      </c>
    </row>
    <row r="168" s="2" customFormat="1">
      <c r="A168" s="38"/>
      <c r="B168" s="164"/>
      <c r="C168" s="165" t="s">
        <v>261</v>
      </c>
      <c r="D168" s="165" t="s">
        <v>152</v>
      </c>
      <c r="E168" s="166" t="s">
        <v>262</v>
      </c>
      <c r="F168" s="167" t="s">
        <v>263</v>
      </c>
      <c r="G168" s="168" t="s">
        <v>155</v>
      </c>
      <c r="H168" s="169">
        <v>2.04</v>
      </c>
      <c r="I168" s="170"/>
      <c r="J168" s="171">
        <f>ROUND(I168*H168,2)</f>
        <v>0</v>
      </c>
      <c r="K168" s="167" t="s">
        <v>156</v>
      </c>
      <c r="L168" s="39"/>
      <c r="M168" s="172" t="s">
        <v>3</v>
      </c>
      <c r="N168" s="173" t="s">
        <v>42</v>
      </c>
      <c r="O168" s="72"/>
      <c r="P168" s="174">
        <f>O168*H168</f>
        <v>0</v>
      </c>
      <c r="Q168" s="174">
        <v>2.4533700000000001</v>
      </c>
      <c r="R168" s="174">
        <f>Q168*H168</f>
        <v>5.0048748000000005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157</v>
      </c>
      <c r="AT168" s="176" t="s">
        <v>152</v>
      </c>
      <c r="AU168" s="176" t="s">
        <v>81</v>
      </c>
      <c r="AY168" s="19" t="s">
        <v>150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79</v>
      </c>
      <c r="BK168" s="177">
        <f>ROUND(I168*H168,2)</f>
        <v>0</v>
      </c>
      <c r="BL168" s="19" t="s">
        <v>157</v>
      </c>
      <c r="BM168" s="176" t="s">
        <v>264</v>
      </c>
    </row>
    <row r="169" s="13" customFormat="1">
      <c r="A169" s="13"/>
      <c r="B169" s="178"/>
      <c r="C169" s="13"/>
      <c r="D169" s="179" t="s">
        <v>159</v>
      </c>
      <c r="E169" s="180" t="s">
        <v>3</v>
      </c>
      <c r="F169" s="181" t="s">
        <v>265</v>
      </c>
      <c r="G169" s="13"/>
      <c r="H169" s="180" t="s">
        <v>3</v>
      </c>
      <c r="I169" s="182"/>
      <c r="J169" s="13"/>
      <c r="K169" s="13"/>
      <c r="L169" s="178"/>
      <c r="M169" s="183"/>
      <c r="N169" s="184"/>
      <c r="O169" s="184"/>
      <c r="P169" s="184"/>
      <c r="Q169" s="184"/>
      <c r="R169" s="184"/>
      <c r="S169" s="184"/>
      <c r="T169" s="18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159</v>
      </c>
      <c r="AU169" s="180" t="s">
        <v>81</v>
      </c>
      <c r="AV169" s="13" t="s">
        <v>79</v>
      </c>
      <c r="AW169" s="13" t="s">
        <v>32</v>
      </c>
      <c r="AX169" s="13" t="s">
        <v>71</v>
      </c>
      <c r="AY169" s="180" t="s">
        <v>150</v>
      </c>
    </row>
    <row r="170" s="14" customFormat="1">
      <c r="A170" s="14"/>
      <c r="B170" s="186"/>
      <c r="C170" s="14"/>
      <c r="D170" s="179" t="s">
        <v>159</v>
      </c>
      <c r="E170" s="187" t="s">
        <v>3</v>
      </c>
      <c r="F170" s="188" t="s">
        <v>266</v>
      </c>
      <c r="G170" s="14"/>
      <c r="H170" s="189">
        <v>1.8</v>
      </c>
      <c r="I170" s="190"/>
      <c r="J170" s="14"/>
      <c r="K170" s="14"/>
      <c r="L170" s="186"/>
      <c r="M170" s="191"/>
      <c r="N170" s="192"/>
      <c r="O170" s="192"/>
      <c r="P170" s="192"/>
      <c r="Q170" s="192"/>
      <c r="R170" s="192"/>
      <c r="S170" s="192"/>
      <c r="T170" s="19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87" t="s">
        <v>159</v>
      </c>
      <c r="AU170" s="187" t="s">
        <v>81</v>
      </c>
      <c r="AV170" s="14" t="s">
        <v>81</v>
      </c>
      <c r="AW170" s="14" t="s">
        <v>32</v>
      </c>
      <c r="AX170" s="14" t="s">
        <v>71</v>
      </c>
      <c r="AY170" s="187" t="s">
        <v>150</v>
      </c>
    </row>
    <row r="171" s="14" customFormat="1">
      <c r="A171" s="14"/>
      <c r="B171" s="186"/>
      <c r="C171" s="14"/>
      <c r="D171" s="179" t="s">
        <v>159</v>
      </c>
      <c r="E171" s="187" t="s">
        <v>3</v>
      </c>
      <c r="F171" s="188" t="s">
        <v>267</v>
      </c>
      <c r="G171" s="14"/>
      <c r="H171" s="189">
        <v>0.23999999999999999</v>
      </c>
      <c r="I171" s="190"/>
      <c r="J171" s="14"/>
      <c r="K171" s="14"/>
      <c r="L171" s="186"/>
      <c r="M171" s="191"/>
      <c r="N171" s="192"/>
      <c r="O171" s="192"/>
      <c r="P171" s="192"/>
      <c r="Q171" s="192"/>
      <c r="R171" s="192"/>
      <c r="S171" s="192"/>
      <c r="T171" s="19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87" t="s">
        <v>159</v>
      </c>
      <c r="AU171" s="187" t="s">
        <v>81</v>
      </c>
      <c r="AV171" s="14" t="s">
        <v>81</v>
      </c>
      <c r="AW171" s="14" t="s">
        <v>32</v>
      </c>
      <c r="AX171" s="14" t="s">
        <v>71</v>
      </c>
      <c r="AY171" s="187" t="s">
        <v>150</v>
      </c>
    </row>
    <row r="172" s="15" customFormat="1">
      <c r="A172" s="15"/>
      <c r="B172" s="194"/>
      <c r="C172" s="15"/>
      <c r="D172" s="179" t="s">
        <v>159</v>
      </c>
      <c r="E172" s="195" t="s">
        <v>3</v>
      </c>
      <c r="F172" s="196" t="s">
        <v>211</v>
      </c>
      <c r="G172" s="15"/>
      <c r="H172" s="197">
        <v>2.04</v>
      </c>
      <c r="I172" s="198"/>
      <c r="J172" s="15"/>
      <c r="K172" s="15"/>
      <c r="L172" s="194"/>
      <c r="M172" s="199"/>
      <c r="N172" s="200"/>
      <c r="O172" s="200"/>
      <c r="P172" s="200"/>
      <c r="Q172" s="200"/>
      <c r="R172" s="200"/>
      <c r="S172" s="200"/>
      <c r="T172" s="20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195" t="s">
        <v>159</v>
      </c>
      <c r="AU172" s="195" t="s">
        <v>81</v>
      </c>
      <c r="AV172" s="15" t="s">
        <v>157</v>
      </c>
      <c r="AW172" s="15" t="s">
        <v>32</v>
      </c>
      <c r="AX172" s="15" t="s">
        <v>79</v>
      </c>
      <c r="AY172" s="195" t="s">
        <v>150</v>
      </c>
    </row>
    <row r="173" s="2" customFormat="1">
      <c r="A173" s="38"/>
      <c r="B173" s="164"/>
      <c r="C173" s="165" t="s">
        <v>268</v>
      </c>
      <c r="D173" s="165" t="s">
        <v>152</v>
      </c>
      <c r="E173" s="166" t="s">
        <v>269</v>
      </c>
      <c r="F173" s="167" t="s">
        <v>270</v>
      </c>
      <c r="G173" s="168" t="s">
        <v>181</v>
      </c>
      <c r="H173" s="169">
        <v>0.122</v>
      </c>
      <c r="I173" s="170"/>
      <c r="J173" s="171">
        <f>ROUND(I173*H173,2)</f>
        <v>0</v>
      </c>
      <c r="K173" s="167" t="s">
        <v>156</v>
      </c>
      <c r="L173" s="39"/>
      <c r="M173" s="172" t="s">
        <v>3</v>
      </c>
      <c r="N173" s="173" t="s">
        <v>42</v>
      </c>
      <c r="O173" s="72"/>
      <c r="P173" s="174">
        <f>O173*H173</f>
        <v>0</v>
      </c>
      <c r="Q173" s="174">
        <v>1.0492699999999999</v>
      </c>
      <c r="R173" s="174">
        <f>Q173*H173</f>
        <v>0.12801093999999999</v>
      </c>
      <c r="S173" s="174">
        <v>0</v>
      </c>
      <c r="T173" s="17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6" t="s">
        <v>157</v>
      </c>
      <c r="AT173" s="176" t="s">
        <v>152</v>
      </c>
      <c r="AU173" s="176" t="s">
        <v>81</v>
      </c>
      <c r="AY173" s="19" t="s">
        <v>150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9" t="s">
        <v>79</v>
      </c>
      <c r="BK173" s="177">
        <f>ROUND(I173*H173,2)</f>
        <v>0</v>
      </c>
      <c r="BL173" s="19" t="s">
        <v>157</v>
      </c>
      <c r="BM173" s="176" t="s">
        <v>271</v>
      </c>
    </row>
    <row r="174" s="13" customFormat="1">
      <c r="A174" s="13"/>
      <c r="B174" s="178"/>
      <c r="C174" s="13"/>
      <c r="D174" s="179" t="s">
        <v>159</v>
      </c>
      <c r="E174" s="180" t="s">
        <v>3</v>
      </c>
      <c r="F174" s="181" t="s">
        <v>265</v>
      </c>
      <c r="G174" s="13"/>
      <c r="H174" s="180" t="s">
        <v>3</v>
      </c>
      <c r="I174" s="182"/>
      <c r="J174" s="13"/>
      <c r="K174" s="13"/>
      <c r="L174" s="178"/>
      <c r="M174" s="183"/>
      <c r="N174" s="184"/>
      <c r="O174" s="184"/>
      <c r="P174" s="184"/>
      <c r="Q174" s="184"/>
      <c r="R174" s="184"/>
      <c r="S174" s="184"/>
      <c r="T174" s="18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159</v>
      </c>
      <c r="AU174" s="180" t="s">
        <v>81</v>
      </c>
      <c r="AV174" s="13" t="s">
        <v>79</v>
      </c>
      <c r="AW174" s="13" t="s">
        <v>32</v>
      </c>
      <c r="AX174" s="13" t="s">
        <v>71</v>
      </c>
      <c r="AY174" s="180" t="s">
        <v>150</v>
      </c>
    </row>
    <row r="175" s="13" customFormat="1">
      <c r="A175" s="13"/>
      <c r="B175" s="178"/>
      <c r="C175" s="13"/>
      <c r="D175" s="179" t="s">
        <v>159</v>
      </c>
      <c r="E175" s="180" t="s">
        <v>3</v>
      </c>
      <c r="F175" s="181" t="s">
        <v>272</v>
      </c>
      <c r="G175" s="13"/>
      <c r="H175" s="180" t="s">
        <v>3</v>
      </c>
      <c r="I175" s="182"/>
      <c r="J175" s="13"/>
      <c r="K175" s="13"/>
      <c r="L175" s="178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159</v>
      </c>
      <c r="AU175" s="180" t="s">
        <v>81</v>
      </c>
      <c r="AV175" s="13" t="s">
        <v>79</v>
      </c>
      <c r="AW175" s="13" t="s">
        <v>32</v>
      </c>
      <c r="AX175" s="13" t="s">
        <v>71</v>
      </c>
      <c r="AY175" s="180" t="s">
        <v>150</v>
      </c>
    </row>
    <row r="176" s="14" customFormat="1">
      <c r="A176" s="14"/>
      <c r="B176" s="186"/>
      <c r="C176" s="14"/>
      <c r="D176" s="179" t="s">
        <v>159</v>
      </c>
      <c r="E176" s="187" t="s">
        <v>3</v>
      </c>
      <c r="F176" s="188" t="s">
        <v>266</v>
      </c>
      <c r="G176" s="14"/>
      <c r="H176" s="189">
        <v>1.8</v>
      </c>
      <c r="I176" s="190"/>
      <c r="J176" s="14"/>
      <c r="K176" s="14"/>
      <c r="L176" s="186"/>
      <c r="M176" s="191"/>
      <c r="N176" s="192"/>
      <c r="O176" s="192"/>
      <c r="P176" s="192"/>
      <c r="Q176" s="192"/>
      <c r="R176" s="192"/>
      <c r="S176" s="192"/>
      <c r="T176" s="19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7" t="s">
        <v>159</v>
      </c>
      <c r="AU176" s="187" t="s">
        <v>81</v>
      </c>
      <c r="AV176" s="14" t="s">
        <v>81</v>
      </c>
      <c r="AW176" s="14" t="s">
        <v>32</v>
      </c>
      <c r="AX176" s="14" t="s">
        <v>71</v>
      </c>
      <c r="AY176" s="187" t="s">
        <v>150</v>
      </c>
    </row>
    <row r="177" s="14" customFormat="1">
      <c r="A177" s="14"/>
      <c r="B177" s="186"/>
      <c r="C177" s="14"/>
      <c r="D177" s="179" t="s">
        <v>159</v>
      </c>
      <c r="E177" s="187" t="s">
        <v>3</v>
      </c>
      <c r="F177" s="188" t="s">
        <v>267</v>
      </c>
      <c r="G177" s="14"/>
      <c r="H177" s="189">
        <v>0.23999999999999999</v>
      </c>
      <c r="I177" s="190"/>
      <c r="J177" s="14"/>
      <c r="K177" s="14"/>
      <c r="L177" s="186"/>
      <c r="M177" s="191"/>
      <c r="N177" s="192"/>
      <c r="O177" s="192"/>
      <c r="P177" s="192"/>
      <c r="Q177" s="192"/>
      <c r="R177" s="192"/>
      <c r="S177" s="192"/>
      <c r="T177" s="19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87" t="s">
        <v>159</v>
      </c>
      <c r="AU177" s="187" t="s">
        <v>81</v>
      </c>
      <c r="AV177" s="14" t="s">
        <v>81</v>
      </c>
      <c r="AW177" s="14" t="s">
        <v>32</v>
      </c>
      <c r="AX177" s="14" t="s">
        <v>71</v>
      </c>
      <c r="AY177" s="187" t="s">
        <v>150</v>
      </c>
    </row>
    <row r="178" s="16" customFormat="1">
      <c r="A178" s="16"/>
      <c r="B178" s="202"/>
      <c r="C178" s="16"/>
      <c r="D178" s="179" t="s">
        <v>159</v>
      </c>
      <c r="E178" s="203" t="s">
        <v>3</v>
      </c>
      <c r="F178" s="204" t="s">
        <v>273</v>
      </c>
      <c r="G178" s="16"/>
      <c r="H178" s="205">
        <v>2.04</v>
      </c>
      <c r="I178" s="206"/>
      <c r="J178" s="16"/>
      <c r="K178" s="16"/>
      <c r="L178" s="202"/>
      <c r="M178" s="207"/>
      <c r="N178" s="208"/>
      <c r="O178" s="208"/>
      <c r="P178" s="208"/>
      <c r="Q178" s="208"/>
      <c r="R178" s="208"/>
      <c r="S178" s="208"/>
      <c r="T178" s="209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03" t="s">
        <v>159</v>
      </c>
      <c r="AU178" s="203" t="s">
        <v>81</v>
      </c>
      <c r="AV178" s="16" t="s">
        <v>166</v>
      </c>
      <c r="AW178" s="16" t="s">
        <v>32</v>
      </c>
      <c r="AX178" s="16" t="s">
        <v>71</v>
      </c>
      <c r="AY178" s="203" t="s">
        <v>150</v>
      </c>
    </row>
    <row r="179" s="14" customFormat="1">
      <c r="A179" s="14"/>
      <c r="B179" s="186"/>
      <c r="C179" s="14"/>
      <c r="D179" s="179" t="s">
        <v>159</v>
      </c>
      <c r="E179" s="187" t="s">
        <v>3</v>
      </c>
      <c r="F179" s="188" t="s">
        <v>274</v>
      </c>
      <c r="G179" s="14"/>
      <c r="H179" s="189">
        <v>0.122</v>
      </c>
      <c r="I179" s="190"/>
      <c r="J179" s="14"/>
      <c r="K179" s="14"/>
      <c r="L179" s="186"/>
      <c r="M179" s="191"/>
      <c r="N179" s="192"/>
      <c r="O179" s="192"/>
      <c r="P179" s="192"/>
      <c r="Q179" s="192"/>
      <c r="R179" s="192"/>
      <c r="S179" s="192"/>
      <c r="T179" s="19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87" t="s">
        <v>159</v>
      </c>
      <c r="AU179" s="187" t="s">
        <v>81</v>
      </c>
      <c r="AV179" s="14" t="s">
        <v>81</v>
      </c>
      <c r="AW179" s="14" t="s">
        <v>32</v>
      </c>
      <c r="AX179" s="14" t="s">
        <v>79</v>
      </c>
      <c r="AY179" s="187" t="s">
        <v>150</v>
      </c>
    </row>
    <row r="180" s="2" customFormat="1">
      <c r="A180" s="38"/>
      <c r="B180" s="164"/>
      <c r="C180" s="165" t="s">
        <v>275</v>
      </c>
      <c r="D180" s="165" t="s">
        <v>152</v>
      </c>
      <c r="E180" s="166" t="s">
        <v>276</v>
      </c>
      <c r="F180" s="167" t="s">
        <v>277</v>
      </c>
      <c r="G180" s="168" t="s">
        <v>181</v>
      </c>
      <c r="H180" s="169">
        <v>0.050000000000000003</v>
      </c>
      <c r="I180" s="170"/>
      <c r="J180" s="171">
        <f>ROUND(I180*H180,2)</f>
        <v>0</v>
      </c>
      <c r="K180" s="167" t="s">
        <v>156</v>
      </c>
      <c r="L180" s="39"/>
      <c r="M180" s="172" t="s">
        <v>3</v>
      </c>
      <c r="N180" s="173" t="s">
        <v>42</v>
      </c>
      <c r="O180" s="72"/>
      <c r="P180" s="174">
        <f>O180*H180</f>
        <v>0</v>
      </c>
      <c r="Q180" s="174">
        <v>1.06277</v>
      </c>
      <c r="R180" s="174">
        <f>Q180*H180</f>
        <v>0.053138500000000005</v>
      </c>
      <c r="S180" s="174">
        <v>0</v>
      </c>
      <c r="T180" s="17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6" t="s">
        <v>157</v>
      </c>
      <c r="AT180" s="176" t="s">
        <v>152</v>
      </c>
      <c r="AU180" s="176" t="s">
        <v>81</v>
      </c>
      <c r="AY180" s="19" t="s">
        <v>150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9" t="s">
        <v>79</v>
      </c>
      <c r="BK180" s="177">
        <f>ROUND(I180*H180,2)</f>
        <v>0</v>
      </c>
      <c r="BL180" s="19" t="s">
        <v>157</v>
      </c>
      <c r="BM180" s="176" t="s">
        <v>278</v>
      </c>
    </row>
    <row r="181" s="13" customFormat="1">
      <c r="A181" s="13"/>
      <c r="B181" s="178"/>
      <c r="C181" s="13"/>
      <c r="D181" s="179" t="s">
        <v>159</v>
      </c>
      <c r="E181" s="180" t="s">
        <v>3</v>
      </c>
      <c r="F181" s="181" t="s">
        <v>279</v>
      </c>
      <c r="G181" s="13"/>
      <c r="H181" s="180" t="s">
        <v>3</v>
      </c>
      <c r="I181" s="182"/>
      <c r="J181" s="13"/>
      <c r="K181" s="13"/>
      <c r="L181" s="178"/>
      <c r="M181" s="183"/>
      <c r="N181" s="184"/>
      <c r="O181" s="184"/>
      <c r="P181" s="184"/>
      <c r="Q181" s="184"/>
      <c r="R181" s="184"/>
      <c r="S181" s="184"/>
      <c r="T181" s="18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159</v>
      </c>
      <c r="AU181" s="180" t="s">
        <v>81</v>
      </c>
      <c r="AV181" s="13" t="s">
        <v>79</v>
      </c>
      <c r="AW181" s="13" t="s">
        <v>32</v>
      </c>
      <c r="AX181" s="13" t="s">
        <v>71</v>
      </c>
      <c r="AY181" s="180" t="s">
        <v>150</v>
      </c>
    </row>
    <row r="182" s="14" customFormat="1">
      <c r="A182" s="14"/>
      <c r="B182" s="186"/>
      <c r="C182" s="14"/>
      <c r="D182" s="179" t="s">
        <v>159</v>
      </c>
      <c r="E182" s="187" t="s">
        <v>3</v>
      </c>
      <c r="F182" s="188" t="s">
        <v>280</v>
      </c>
      <c r="G182" s="14"/>
      <c r="H182" s="189">
        <v>0.050000000000000003</v>
      </c>
      <c r="I182" s="190"/>
      <c r="J182" s="14"/>
      <c r="K182" s="14"/>
      <c r="L182" s="186"/>
      <c r="M182" s="191"/>
      <c r="N182" s="192"/>
      <c r="O182" s="192"/>
      <c r="P182" s="192"/>
      <c r="Q182" s="192"/>
      <c r="R182" s="192"/>
      <c r="S182" s="192"/>
      <c r="T182" s="19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7" t="s">
        <v>159</v>
      </c>
      <c r="AU182" s="187" t="s">
        <v>81</v>
      </c>
      <c r="AV182" s="14" t="s">
        <v>81</v>
      </c>
      <c r="AW182" s="14" t="s">
        <v>32</v>
      </c>
      <c r="AX182" s="14" t="s">
        <v>79</v>
      </c>
      <c r="AY182" s="187" t="s">
        <v>150</v>
      </c>
    </row>
    <row r="183" s="2" customFormat="1">
      <c r="A183" s="38"/>
      <c r="B183" s="164"/>
      <c r="C183" s="165" t="s">
        <v>281</v>
      </c>
      <c r="D183" s="165" t="s">
        <v>152</v>
      </c>
      <c r="E183" s="166" t="s">
        <v>282</v>
      </c>
      <c r="F183" s="167" t="s">
        <v>283</v>
      </c>
      <c r="G183" s="168" t="s">
        <v>174</v>
      </c>
      <c r="H183" s="169">
        <v>5.5999999999999996</v>
      </c>
      <c r="I183" s="170"/>
      <c r="J183" s="171">
        <f>ROUND(I183*H183,2)</f>
        <v>0</v>
      </c>
      <c r="K183" s="167" t="s">
        <v>156</v>
      </c>
      <c r="L183" s="39"/>
      <c r="M183" s="172" t="s">
        <v>3</v>
      </c>
      <c r="N183" s="173" t="s">
        <v>42</v>
      </c>
      <c r="O183" s="72"/>
      <c r="P183" s="174">
        <f>O183*H183</f>
        <v>0</v>
      </c>
      <c r="Q183" s="174">
        <v>0.0087399999999999995</v>
      </c>
      <c r="R183" s="174">
        <f>Q183*H183</f>
        <v>0.048943999999999994</v>
      </c>
      <c r="S183" s="174">
        <v>0</v>
      </c>
      <c r="T183" s="17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6" t="s">
        <v>157</v>
      </c>
      <c r="AT183" s="176" t="s">
        <v>152</v>
      </c>
      <c r="AU183" s="176" t="s">
        <v>81</v>
      </c>
      <c r="AY183" s="19" t="s">
        <v>150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9" t="s">
        <v>79</v>
      </c>
      <c r="BK183" s="177">
        <f>ROUND(I183*H183,2)</f>
        <v>0</v>
      </c>
      <c r="BL183" s="19" t="s">
        <v>157</v>
      </c>
      <c r="BM183" s="176" t="s">
        <v>284</v>
      </c>
    </row>
    <row r="184" s="13" customFormat="1">
      <c r="A184" s="13"/>
      <c r="B184" s="178"/>
      <c r="C184" s="13"/>
      <c r="D184" s="179" t="s">
        <v>159</v>
      </c>
      <c r="E184" s="180" t="s">
        <v>3</v>
      </c>
      <c r="F184" s="181" t="s">
        <v>285</v>
      </c>
      <c r="G184" s="13"/>
      <c r="H184" s="180" t="s">
        <v>3</v>
      </c>
      <c r="I184" s="182"/>
      <c r="J184" s="13"/>
      <c r="K184" s="13"/>
      <c r="L184" s="178"/>
      <c r="M184" s="183"/>
      <c r="N184" s="184"/>
      <c r="O184" s="184"/>
      <c r="P184" s="184"/>
      <c r="Q184" s="184"/>
      <c r="R184" s="184"/>
      <c r="S184" s="184"/>
      <c r="T184" s="1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0" t="s">
        <v>159</v>
      </c>
      <c r="AU184" s="180" t="s">
        <v>81</v>
      </c>
      <c r="AV184" s="13" t="s">
        <v>79</v>
      </c>
      <c r="AW184" s="13" t="s">
        <v>32</v>
      </c>
      <c r="AX184" s="13" t="s">
        <v>71</v>
      </c>
      <c r="AY184" s="180" t="s">
        <v>150</v>
      </c>
    </row>
    <row r="185" s="14" customFormat="1">
      <c r="A185" s="14"/>
      <c r="B185" s="186"/>
      <c r="C185" s="14"/>
      <c r="D185" s="179" t="s">
        <v>159</v>
      </c>
      <c r="E185" s="187" t="s">
        <v>3</v>
      </c>
      <c r="F185" s="188" t="s">
        <v>286</v>
      </c>
      <c r="G185" s="14"/>
      <c r="H185" s="189">
        <v>5.5999999999999996</v>
      </c>
      <c r="I185" s="190"/>
      <c r="J185" s="14"/>
      <c r="K185" s="14"/>
      <c r="L185" s="186"/>
      <c r="M185" s="191"/>
      <c r="N185" s="192"/>
      <c r="O185" s="192"/>
      <c r="P185" s="192"/>
      <c r="Q185" s="192"/>
      <c r="R185" s="192"/>
      <c r="S185" s="192"/>
      <c r="T185" s="19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87" t="s">
        <v>159</v>
      </c>
      <c r="AU185" s="187" t="s">
        <v>81</v>
      </c>
      <c r="AV185" s="14" t="s">
        <v>81</v>
      </c>
      <c r="AW185" s="14" t="s">
        <v>32</v>
      </c>
      <c r="AX185" s="14" t="s">
        <v>79</v>
      </c>
      <c r="AY185" s="187" t="s">
        <v>150</v>
      </c>
    </row>
    <row r="186" s="2" customFormat="1">
      <c r="A186" s="38"/>
      <c r="B186" s="164"/>
      <c r="C186" s="165" t="s">
        <v>8</v>
      </c>
      <c r="D186" s="165" t="s">
        <v>152</v>
      </c>
      <c r="E186" s="166" t="s">
        <v>287</v>
      </c>
      <c r="F186" s="167" t="s">
        <v>288</v>
      </c>
      <c r="G186" s="168" t="s">
        <v>174</v>
      </c>
      <c r="H186" s="169">
        <v>5.5999999999999996</v>
      </c>
      <c r="I186" s="170"/>
      <c r="J186" s="171">
        <f>ROUND(I186*H186,2)</f>
        <v>0</v>
      </c>
      <c r="K186" s="167" t="s">
        <v>156</v>
      </c>
      <c r="L186" s="39"/>
      <c r="M186" s="172" t="s">
        <v>3</v>
      </c>
      <c r="N186" s="173" t="s">
        <v>42</v>
      </c>
      <c r="O186" s="72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6" t="s">
        <v>157</v>
      </c>
      <c r="AT186" s="176" t="s">
        <v>152</v>
      </c>
      <c r="AU186" s="176" t="s">
        <v>81</v>
      </c>
      <c r="AY186" s="19" t="s">
        <v>150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9" t="s">
        <v>79</v>
      </c>
      <c r="BK186" s="177">
        <f>ROUND(I186*H186,2)</f>
        <v>0</v>
      </c>
      <c r="BL186" s="19" t="s">
        <v>157</v>
      </c>
      <c r="BM186" s="176" t="s">
        <v>289</v>
      </c>
    </row>
    <row r="187" s="2" customFormat="1" ht="33" customHeight="1">
      <c r="A187" s="38"/>
      <c r="B187" s="164"/>
      <c r="C187" s="165" t="s">
        <v>290</v>
      </c>
      <c r="D187" s="165" t="s">
        <v>152</v>
      </c>
      <c r="E187" s="166" t="s">
        <v>291</v>
      </c>
      <c r="F187" s="167" t="s">
        <v>292</v>
      </c>
      <c r="G187" s="168" t="s">
        <v>174</v>
      </c>
      <c r="H187" s="169">
        <v>1.9199999999999999</v>
      </c>
      <c r="I187" s="170"/>
      <c r="J187" s="171">
        <f>ROUND(I187*H187,2)</f>
        <v>0</v>
      </c>
      <c r="K187" s="167" t="s">
        <v>156</v>
      </c>
      <c r="L187" s="39"/>
      <c r="M187" s="172" t="s">
        <v>3</v>
      </c>
      <c r="N187" s="173" t="s">
        <v>42</v>
      </c>
      <c r="O187" s="72"/>
      <c r="P187" s="174">
        <f>O187*H187</f>
        <v>0</v>
      </c>
      <c r="Q187" s="174">
        <v>0.0065799999999999999</v>
      </c>
      <c r="R187" s="174">
        <f>Q187*H187</f>
        <v>0.0126336</v>
      </c>
      <c r="S187" s="174">
        <v>0</v>
      </c>
      <c r="T187" s="17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157</v>
      </c>
      <c r="AT187" s="176" t="s">
        <v>152</v>
      </c>
      <c r="AU187" s="176" t="s">
        <v>81</v>
      </c>
      <c r="AY187" s="19" t="s">
        <v>150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79</v>
      </c>
      <c r="BK187" s="177">
        <f>ROUND(I187*H187,2)</f>
        <v>0</v>
      </c>
      <c r="BL187" s="19" t="s">
        <v>157</v>
      </c>
      <c r="BM187" s="176" t="s">
        <v>293</v>
      </c>
    </row>
    <row r="188" s="14" customFormat="1">
      <c r="A188" s="14"/>
      <c r="B188" s="186"/>
      <c r="C188" s="14"/>
      <c r="D188" s="179" t="s">
        <v>159</v>
      </c>
      <c r="E188" s="187" t="s">
        <v>3</v>
      </c>
      <c r="F188" s="188" t="s">
        <v>294</v>
      </c>
      <c r="G188" s="14"/>
      <c r="H188" s="189">
        <v>1.9199999999999999</v>
      </c>
      <c r="I188" s="190"/>
      <c r="J188" s="14"/>
      <c r="K188" s="14"/>
      <c r="L188" s="186"/>
      <c r="M188" s="191"/>
      <c r="N188" s="192"/>
      <c r="O188" s="192"/>
      <c r="P188" s="192"/>
      <c r="Q188" s="192"/>
      <c r="R188" s="192"/>
      <c r="S188" s="192"/>
      <c r="T188" s="19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7" t="s">
        <v>159</v>
      </c>
      <c r="AU188" s="187" t="s">
        <v>81</v>
      </c>
      <c r="AV188" s="14" t="s">
        <v>81</v>
      </c>
      <c r="AW188" s="14" t="s">
        <v>32</v>
      </c>
      <c r="AX188" s="14" t="s">
        <v>79</v>
      </c>
      <c r="AY188" s="187" t="s">
        <v>150</v>
      </c>
    </row>
    <row r="189" s="2" customFormat="1" ht="33" customHeight="1">
      <c r="A189" s="38"/>
      <c r="B189" s="164"/>
      <c r="C189" s="165" t="s">
        <v>295</v>
      </c>
      <c r="D189" s="165" t="s">
        <v>152</v>
      </c>
      <c r="E189" s="166" t="s">
        <v>296</v>
      </c>
      <c r="F189" s="167" t="s">
        <v>297</v>
      </c>
      <c r="G189" s="168" t="s">
        <v>174</v>
      </c>
      <c r="H189" s="169">
        <v>1.9199999999999999</v>
      </c>
      <c r="I189" s="170"/>
      <c r="J189" s="171">
        <f>ROUND(I189*H189,2)</f>
        <v>0</v>
      </c>
      <c r="K189" s="167" t="s">
        <v>156</v>
      </c>
      <c r="L189" s="39"/>
      <c r="M189" s="172" t="s">
        <v>3</v>
      </c>
      <c r="N189" s="173" t="s">
        <v>42</v>
      </c>
      <c r="O189" s="72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6" t="s">
        <v>157</v>
      </c>
      <c r="AT189" s="176" t="s">
        <v>152</v>
      </c>
      <c r="AU189" s="176" t="s">
        <v>81</v>
      </c>
      <c r="AY189" s="19" t="s">
        <v>150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9" t="s">
        <v>79</v>
      </c>
      <c r="BK189" s="177">
        <f>ROUND(I189*H189,2)</f>
        <v>0</v>
      </c>
      <c r="BL189" s="19" t="s">
        <v>157</v>
      </c>
      <c r="BM189" s="176" t="s">
        <v>298</v>
      </c>
    </row>
    <row r="190" s="12" customFormat="1" ht="22.8" customHeight="1">
      <c r="A190" s="12"/>
      <c r="B190" s="151"/>
      <c r="C190" s="12"/>
      <c r="D190" s="152" t="s">
        <v>70</v>
      </c>
      <c r="E190" s="162" t="s">
        <v>186</v>
      </c>
      <c r="F190" s="162" t="s">
        <v>299</v>
      </c>
      <c r="G190" s="12"/>
      <c r="H190" s="12"/>
      <c r="I190" s="154"/>
      <c r="J190" s="163">
        <f>BK190</f>
        <v>0</v>
      </c>
      <c r="K190" s="12"/>
      <c r="L190" s="151"/>
      <c r="M190" s="156"/>
      <c r="N190" s="157"/>
      <c r="O190" s="157"/>
      <c r="P190" s="158">
        <f>SUM(P191:P239)</f>
        <v>0</v>
      </c>
      <c r="Q190" s="157"/>
      <c r="R190" s="158">
        <f>SUM(R191:R239)</f>
        <v>99.325712600000003</v>
      </c>
      <c r="S190" s="157"/>
      <c r="T190" s="159">
        <f>SUM(T191:T239)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2" t="s">
        <v>79</v>
      </c>
      <c r="AT190" s="160" t="s">
        <v>70</v>
      </c>
      <c r="AU190" s="160" t="s">
        <v>79</v>
      </c>
      <c r="AY190" s="152" t="s">
        <v>150</v>
      </c>
      <c r="BK190" s="161">
        <f>SUM(BK191:BK239)</f>
        <v>0</v>
      </c>
    </row>
    <row r="191" s="2" customFormat="1">
      <c r="A191" s="38"/>
      <c r="B191" s="164"/>
      <c r="C191" s="165" t="s">
        <v>300</v>
      </c>
      <c r="D191" s="165" t="s">
        <v>152</v>
      </c>
      <c r="E191" s="166" t="s">
        <v>301</v>
      </c>
      <c r="F191" s="167" t="s">
        <v>302</v>
      </c>
      <c r="G191" s="168" t="s">
        <v>174</v>
      </c>
      <c r="H191" s="169">
        <v>312.368</v>
      </c>
      <c r="I191" s="170"/>
      <c r="J191" s="171">
        <f>ROUND(I191*H191,2)</f>
        <v>0</v>
      </c>
      <c r="K191" s="167" t="s">
        <v>156</v>
      </c>
      <c r="L191" s="39"/>
      <c r="M191" s="172" t="s">
        <v>3</v>
      </c>
      <c r="N191" s="173" t="s">
        <v>42</v>
      </c>
      <c r="O191" s="72"/>
      <c r="P191" s="174">
        <f>O191*H191</f>
        <v>0</v>
      </c>
      <c r="Q191" s="174">
        <v>0.0030000000000000001</v>
      </c>
      <c r="R191" s="174">
        <f>Q191*H191</f>
        <v>0.93710400000000005</v>
      </c>
      <c r="S191" s="174">
        <v>0</v>
      </c>
      <c r="T191" s="17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76" t="s">
        <v>157</v>
      </c>
      <c r="AT191" s="176" t="s">
        <v>152</v>
      </c>
      <c r="AU191" s="176" t="s">
        <v>81</v>
      </c>
      <c r="AY191" s="19" t="s">
        <v>150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9" t="s">
        <v>79</v>
      </c>
      <c r="BK191" s="177">
        <f>ROUND(I191*H191,2)</f>
        <v>0</v>
      </c>
      <c r="BL191" s="19" t="s">
        <v>157</v>
      </c>
      <c r="BM191" s="176" t="s">
        <v>303</v>
      </c>
    </row>
    <row r="192" s="13" customFormat="1">
      <c r="A192" s="13"/>
      <c r="B192" s="178"/>
      <c r="C192" s="13"/>
      <c r="D192" s="179" t="s">
        <v>159</v>
      </c>
      <c r="E192" s="180" t="s">
        <v>3</v>
      </c>
      <c r="F192" s="181" t="s">
        <v>304</v>
      </c>
      <c r="G192" s="13"/>
      <c r="H192" s="180" t="s">
        <v>3</v>
      </c>
      <c r="I192" s="182"/>
      <c r="J192" s="13"/>
      <c r="K192" s="13"/>
      <c r="L192" s="178"/>
      <c r="M192" s="183"/>
      <c r="N192" s="184"/>
      <c r="O192" s="184"/>
      <c r="P192" s="184"/>
      <c r="Q192" s="184"/>
      <c r="R192" s="184"/>
      <c r="S192" s="184"/>
      <c r="T192" s="1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159</v>
      </c>
      <c r="AU192" s="180" t="s">
        <v>81</v>
      </c>
      <c r="AV192" s="13" t="s">
        <v>79</v>
      </c>
      <c r="AW192" s="13" t="s">
        <v>32</v>
      </c>
      <c r="AX192" s="13" t="s">
        <v>71</v>
      </c>
      <c r="AY192" s="180" t="s">
        <v>150</v>
      </c>
    </row>
    <row r="193" s="14" customFormat="1">
      <c r="A193" s="14"/>
      <c r="B193" s="186"/>
      <c r="C193" s="14"/>
      <c r="D193" s="179" t="s">
        <v>159</v>
      </c>
      <c r="E193" s="187" t="s">
        <v>3</v>
      </c>
      <c r="F193" s="188" t="s">
        <v>305</v>
      </c>
      <c r="G193" s="14"/>
      <c r="H193" s="189">
        <v>468.99200000000002</v>
      </c>
      <c r="I193" s="190"/>
      <c r="J193" s="14"/>
      <c r="K193" s="14"/>
      <c r="L193" s="186"/>
      <c r="M193" s="191"/>
      <c r="N193" s="192"/>
      <c r="O193" s="192"/>
      <c r="P193" s="192"/>
      <c r="Q193" s="192"/>
      <c r="R193" s="192"/>
      <c r="S193" s="192"/>
      <c r="T193" s="19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87" t="s">
        <v>159</v>
      </c>
      <c r="AU193" s="187" t="s">
        <v>81</v>
      </c>
      <c r="AV193" s="14" t="s">
        <v>81</v>
      </c>
      <c r="AW193" s="14" t="s">
        <v>32</v>
      </c>
      <c r="AX193" s="14" t="s">
        <v>71</v>
      </c>
      <c r="AY193" s="187" t="s">
        <v>150</v>
      </c>
    </row>
    <row r="194" s="13" customFormat="1">
      <c r="A194" s="13"/>
      <c r="B194" s="178"/>
      <c r="C194" s="13"/>
      <c r="D194" s="179" t="s">
        <v>159</v>
      </c>
      <c r="E194" s="180" t="s">
        <v>3</v>
      </c>
      <c r="F194" s="181" t="s">
        <v>306</v>
      </c>
      <c r="G194" s="13"/>
      <c r="H194" s="180" t="s">
        <v>3</v>
      </c>
      <c r="I194" s="182"/>
      <c r="J194" s="13"/>
      <c r="K194" s="13"/>
      <c r="L194" s="178"/>
      <c r="M194" s="183"/>
      <c r="N194" s="184"/>
      <c r="O194" s="184"/>
      <c r="P194" s="184"/>
      <c r="Q194" s="184"/>
      <c r="R194" s="184"/>
      <c r="S194" s="184"/>
      <c r="T194" s="18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159</v>
      </c>
      <c r="AU194" s="180" t="s">
        <v>81</v>
      </c>
      <c r="AV194" s="13" t="s">
        <v>79</v>
      </c>
      <c r="AW194" s="13" t="s">
        <v>32</v>
      </c>
      <c r="AX194" s="13" t="s">
        <v>71</v>
      </c>
      <c r="AY194" s="180" t="s">
        <v>150</v>
      </c>
    </row>
    <row r="195" s="14" customFormat="1">
      <c r="A195" s="14"/>
      <c r="B195" s="186"/>
      <c r="C195" s="14"/>
      <c r="D195" s="179" t="s">
        <v>159</v>
      </c>
      <c r="E195" s="187" t="s">
        <v>3</v>
      </c>
      <c r="F195" s="188" t="s">
        <v>307</v>
      </c>
      <c r="G195" s="14"/>
      <c r="H195" s="189">
        <v>-44.521000000000001</v>
      </c>
      <c r="I195" s="190"/>
      <c r="J195" s="14"/>
      <c r="K195" s="14"/>
      <c r="L195" s="186"/>
      <c r="M195" s="191"/>
      <c r="N195" s="192"/>
      <c r="O195" s="192"/>
      <c r="P195" s="192"/>
      <c r="Q195" s="192"/>
      <c r="R195" s="192"/>
      <c r="S195" s="192"/>
      <c r="T195" s="19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87" t="s">
        <v>159</v>
      </c>
      <c r="AU195" s="187" t="s">
        <v>81</v>
      </c>
      <c r="AV195" s="14" t="s">
        <v>81</v>
      </c>
      <c r="AW195" s="14" t="s">
        <v>32</v>
      </c>
      <c r="AX195" s="14" t="s">
        <v>71</v>
      </c>
      <c r="AY195" s="187" t="s">
        <v>150</v>
      </c>
    </row>
    <row r="196" s="13" customFormat="1">
      <c r="A196" s="13"/>
      <c r="B196" s="178"/>
      <c r="C196" s="13"/>
      <c r="D196" s="179" t="s">
        <v>159</v>
      </c>
      <c r="E196" s="180" t="s">
        <v>3</v>
      </c>
      <c r="F196" s="181" t="s">
        <v>308</v>
      </c>
      <c r="G196" s="13"/>
      <c r="H196" s="180" t="s">
        <v>3</v>
      </c>
      <c r="I196" s="182"/>
      <c r="J196" s="13"/>
      <c r="K196" s="13"/>
      <c r="L196" s="178"/>
      <c r="M196" s="183"/>
      <c r="N196" s="184"/>
      <c r="O196" s="184"/>
      <c r="P196" s="184"/>
      <c r="Q196" s="184"/>
      <c r="R196" s="184"/>
      <c r="S196" s="184"/>
      <c r="T196" s="18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0" t="s">
        <v>159</v>
      </c>
      <c r="AU196" s="180" t="s">
        <v>81</v>
      </c>
      <c r="AV196" s="13" t="s">
        <v>79</v>
      </c>
      <c r="AW196" s="13" t="s">
        <v>32</v>
      </c>
      <c r="AX196" s="13" t="s">
        <v>71</v>
      </c>
      <c r="AY196" s="180" t="s">
        <v>150</v>
      </c>
    </row>
    <row r="197" s="14" customFormat="1">
      <c r="A197" s="14"/>
      <c r="B197" s="186"/>
      <c r="C197" s="14"/>
      <c r="D197" s="179" t="s">
        <v>159</v>
      </c>
      <c r="E197" s="187" t="s">
        <v>3</v>
      </c>
      <c r="F197" s="188" t="s">
        <v>309</v>
      </c>
      <c r="G197" s="14"/>
      <c r="H197" s="189">
        <v>-112.10299999999999</v>
      </c>
      <c r="I197" s="190"/>
      <c r="J197" s="14"/>
      <c r="K197" s="14"/>
      <c r="L197" s="186"/>
      <c r="M197" s="191"/>
      <c r="N197" s="192"/>
      <c r="O197" s="192"/>
      <c r="P197" s="192"/>
      <c r="Q197" s="192"/>
      <c r="R197" s="192"/>
      <c r="S197" s="192"/>
      <c r="T197" s="19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7" t="s">
        <v>159</v>
      </c>
      <c r="AU197" s="187" t="s">
        <v>81</v>
      </c>
      <c r="AV197" s="14" t="s">
        <v>81</v>
      </c>
      <c r="AW197" s="14" t="s">
        <v>32</v>
      </c>
      <c r="AX197" s="14" t="s">
        <v>71</v>
      </c>
      <c r="AY197" s="187" t="s">
        <v>150</v>
      </c>
    </row>
    <row r="198" s="15" customFormat="1">
      <c r="A198" s="15"/>
      <c r="B198" s="194"/>
      <c r="C198" s="15"/>
      <c r="D198" s="179" t="s">
        <v>159</v>
      </c>
      <c r="E198" s="195" t="s">
        <v>3</v>
      </c>
      <c r="F198" s="196" t="s">
        <v>211</v>
      </c>
      <c r="G198" s="15"/>
      <c r="H198" s="197">
        <v>312.368</v>
      </c>
      <c r="I198" s="198"/>
      <c r="J198" s="15"/>
      <c r="K198" s="15"/>
      <c r="L198" s="194"/>
      <c r="M198" s="199"/>
      <c r="N198" s="200"/>
      <c r="O198" s="200"/>
      <c r="P198" s="200"/>
      <c r="Q198" s="200"/>
      <c r="R198" s="200"/>
      <c r="S198" s="200"/>
      <c r="T198" s="20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195" t="s">
        <v>159</v>
      </c>
      <c r="AU198" s="195" t="s">
        <v>81</v>
      </c>
      <c r="AV198" s="15" t="s">
        <v>157</v>
      </c>
      <c r="AW198" s="15" t="s">
        <v>32</v>
      </c>
      <c r="AX198" s="15" t="s">
        <v>79</v>
      </c>
      <c r="AY198" s="195" t="s">
        <v>150</v>
      </c>
    </row>
    <row r="199" s="2" customFormat="1" ht="44.25" customHeight="1">
      <c r="A199" s="38"/>
      <c r="B199" s="164"/>
      <c r="C199" s="165" t="s">
        <v>310</v>
      </c>
      <c r="D199" s="165" t="s">
        <v>152</v>
      </c>
      <c r="E199" s="166" t="s">
        <v>311</v>
      </c>
      <c r="F199" s="167" t="s">
        <v>312</v>
      </c>
      <c r="G199" s="168" t="s">
        <v>174</v>
      </c>
      <c r="H199" s="169">
        <v>44.521000000000001</v>
      </c>
      <c r="I199" s="170"/>
      <c r="J199" s="171">
        <f>ROUND(I199*H199,2)</f>
        <v>0</v>
      </c>
      <c r="K199" s="167" t="s">
        <v>156</v>
      </c>
      <c r="L199" s="39"/>
      <c r="M199" s="172" t="s">
        <v>3</v>
      </c>
      <c r="N199" s="173" t="s">
        <v>42</v>
      </c>
      <c r="O199" s="72"/>
      <c r="P199" s="174">
        <f>O199*H199</f>
        <v>0</v>
      </c>
      <c r="Q199" s="174">
        <v>0.018380000000000001</v>
      </c>
      <c r="R199" s="174">
        <f>Q199*H199</f>
        <v>0.81829598000000003</v>
      </c>
      <c r="S199" s="174">
        <v>0</v>
      </c>
      <c r="T199" s="17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6" t="s">
        <v>157</v>
      </c>
      <c r="AT199" s="176" t="s">
        <v>152</v>
      </c>
      <c r="AU199" s="176" t="s">
        <v>81</v>
      </c>
      <c r="AY199" s="19" t="s">
        <v>150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9" t="s">
        <v>79</v>
      </c>
      <c r="BK199" s="177">
        <f>ROUND(I199*H199,2)</f>
        <v>0</v>
      </c>
      <c r="BL199" s="19" t="s">
        <v>157</v>
      </c>
      <c r="BM199" s="176" t="s">
        <v>313</v>
      </c>
    </row>
    <row r="200" s="13" customFormat="1">
      <c r="A200" s="13"/>
      <c r="B200" s="178"/>
      <c r="C200" s="13"/>
      <c r="D200" s="179" t="s">
        <v>159</v>
      </c>
      <c r="E200" s="180" t="s">
        <v>3</v>
      </c>
      <c r="F200" s="181" t="s">
        <v>314</v>
      </c>
      <c r="G200" s="13"/>
      <c r="H200" s="180" t="s">
        <v>3</v>
      </c>
      <c r="I200" s="182"/>
      <c r="J200" s="13"/>
      <c r="K200" s="13"/>
      <c r="L200" s="178"/>
      <c r="M200" s="183"/>
      <c r="N200" s="184"/>
      <c r="O200" s="184"/>
      <c r="P200" s="184"/>
      <c r="Q200" s="184"/>
      <c r="R200" s="184"/>
      <c r="S200" s="184"/>
      <c r="T200" s="18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0" t="s">
        <v>159</v>
      </c>
      <c r="AU200" s="180" t="s">
        <v>81</v>
      </c>
      <c r="AV200" s="13" t="s">
        <v>79</v>
      </c>
      <c r="AW200" s="13" t="s">
        <v>32</v>
      </c>
      <c r="AX200" s="13" t="s">
        <v>71</v>
      </c>
      <c r="AY200" s="180" t="s">
        <v>150</v>
      </c>
    </row>
    <row r="201" s="13" customFormat="1">
      <c r="A201" s="13"/>
      <c r="B201" s="178"/>
      <c r="C201" s="13"/>
      <c r="D201" s="179" t="s">
        <v>159</v>
      </c>
      <c r="E201" s="180" t="s">
        <v>3</v>
      </c>
      <c r="F201" s="181" t="s">
        <v>209</v>
      </c>
      <c r="G201" s="13"/>
      <c r="H201" s="180" t="s">
        <v>3</v>
      </c>
      <c r="I201" s="182"/>
      <c r="J201" s="13"/>
      <c r="K201" s="13"/>
      <c r="L201" s="178"/>
      <c r="M201" s="183"/>
      <c r="N201" s="184"/>
      <c r="O201" s="184"/>
      <c r="P201" s="184"/>
      <c r="Q201" s="184"/>
      <c r="R201" s="184"/>
      <c r="S201" s="184"/>
      <c r="T201" s="1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0" t="s">
        <v>159</v>
      </c>
      <c r="AU201" s="180" t="s">
        <v>81</v>
      </c>
      <c r="AV201" s="13" t="s">
        <v>79</v>
      </c>
      <c r="AW201" s="13" t="s">
        <v>32</v>
      </c>
      <c r="AX201" s="13" t="s">
        <v>71</v>
      </c>
      <c r="AY201" s="180" t="s">
        <v>150</v>
      </c>
    </row>
    <row r="202" s="14" customFormat="1">
      <c r="A202" s="14"/>
      <c r="B202" s="186"/>
      <c r="C202" s="14"/>
      <c r="D202" s="179" t="s">
        <v>159</v>
      </c>
      <c r="E202" s="187" t="s">
        <v>3</v>
      </c>
      <c r="F202" s="188" t="s">
        <v>315</v>
      </c>
      <c r="G202" s="14"/>
      <c r="H202" s="189">
        <v>9.2970000000000006</v>
      </c>
      <c r="I202" s="190"/>
      <c r="J202" s="14"/>
      <c r="K202" s="14"/>
      <c r="L202" s="186"/>
      <c r="M202" s="191"/>
      <c r="N202" s="192"/>
      <c r="O202" s="192"/>
      <c r="P202" s="192"/>
      <c r="Q202" s="192"/>
      <c r="R202" s="192"/>
      <c r="S202" s="192"/>
      <c r="T202" s="19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87" t="s">
        <v>159</v>
      </c>
      <c r="AU202" s="187" t="s">
        <v>81</v>
      </c>
      <c r="AV202" s="14" t="s">
        <v>81</v>
      </c>
      <c r="AW202" s="14" t="s">
        <v>32</v>
      </c>
      <c r="AX202" s="14" t="s">
        <v>71</v>
      </c>
      <c r="AY202" s="187" t="s">
        <v>150</v>
      </c>
    </row>
    <row r="203" s="13" customFormat="1">
      <c r="A203" s="13"/>
      <c r="B203" s="178"/>
      <c r="C203" s="13"/>
      <c r="D203" s="179" t="s">
        <v>159</v>
      </c>
      <c r="E203" s="180" t="s">
        <v>3</v>
      </c>
      <c r="F203" s="181" t="s">
        <v>221</v>
      </c>
      <c r="G203" s="13"/>
      <c r="H203" s="180" t="s">
        <v>3</v>
      </c>
      <c r="I203" s="182"/>
      <c r="J203" s="13"/>
      <c r="K203" s="13"/>
      <c r="L203" s="178"/>
      <c r="M203" s="183"/>
      <c r="N203" s="184"/>
      <c r="O203" s="184"/>
      <c r="P203" s="184"/>
      <c r="Q203" s="184"/>
      <c r="R203" s="184"/>
      <c r="S203" s="184"/>
      <c r="T203" s="18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0" t="s">
        <v>159</v>
      </c>
      <c r="AU203" s="180" t="s">
        <v>81</v>
      </c>
      <c r="AV203" s="13" t="s">
        <v>79</v>
      </c>
      <c r="AW203" s="13" t="s">
        <v>32</v>
      </c>
      <c r="AX203" s="13" t="s">
        <v>71</v>
      </c>
      <c r="AY203" s="180" t="s">
        <v>150</v>
      </c>
    </row>
    <row r="204" s="14" customFormat="1">
      <c r="A204" s="14"/>
      <c r="B204" s="186"/>
      <c r="C204" s="14"/>
      <c r="D204" s="179" t="s">
        <v>159</v>
      </c>
      <c r="E204" s="187" t="s">
        <v>3</v>
      </c>
      <c r="F204" s="188" t="s">
        <v>316</v>
      </c>
      <c r="G204" s="14"/>
      <c r="H204" s="189">
        <v>12.278000000000001</v>
      </c>
      <c r="I204" s="190"/>
      <c r="J204" s="14"/>
      <c r="K204" s="14"/>
      <c r="L204" s="186"/>
      <c r="M204" s="191"/>
      <c r="N204" s="192"/>
      <c r="O204" s="192"/>
      <c r="P204" s="192"/>
      <c r="Q204" s="192"/>
      <c r="R204" s="192"/>
      <c r="S204" s="192"/>
      <c r="T204" s="19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87" t="s">
        <v>159</v>
      </c>
      <c r="AU204" s="187" t="s">
        <v>81</v>
      </c>
      <c r="AV204" s="14" t="s">
        <v>81</v>
      </c>
      <c r="AW204" s="14" t="s">
        <v>32</v>
      </c>
      <c r="AX204" s="14" t="s">
        <v>71</v>
      </c>
      <c r="AY204" s="187" t="s">
        <v>150</v>
      </c>
    </row>
    <row r="205" s="13" customFormat="1">
      <c r="A205" s="13"/>
      <c r="B205" s="178"/>
      <c r="C205" s="13"/>
      <c r="D205" s="179" t="s">
        <v>159</v>
      </c>
      <c r="E205" s="180" t="s">
        <v>3</v>
      </c>
      <c r="F205" s="181" t="s">
        <v>227</v>
      </c>
      <c r="G205" s="13"/>
      <c r="H205" s="180" t="s">
        <v>3</v>
      </c>
      <c r="I205" s="182"/>
      <c r="J205" s="13"/>
      <c r="K205" s="13"/>
      <c r="L205" s="178"/>
      <c r="M205" s="183"/>
      <c r="N205" s="184"/>
      <c r="O205" s="184"/>
      <c r="P205" s="184"/>
      <c r="Q205" s="184"/>
      <c r="R205" s="184"/>
      <c r="S205" s="184"/>
      <c r="T205" s="1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159</v>
      </c>
      <c r="AU205" s="180" t="s">
        <v>81</v>
      </c>
      <c r="AV205" s="13" t="s">
        <v>79</v>
      </c>
      <c r="AW205" s="13" t="s">
        <v>32</v>
      </c>
      <c r="AX205" s="13" t="s">
        <v>71</v>
      </c>
      <c r="AY205" s="180" t="s">
        <v>150</v>
      </c>
    </row>
    <row r="206" s="14" customFormat="1">
      <c r="A206" s="14"/>
      <c r="B206" s="186"/>
      <c r="C206" s="14"/>
      <c r="D206" s="179" t="s">
        <v>159</v>
      </c>
      <c r="E206" s="187" t="s">
        <v>3</v>
      </c>
      <c r="F206" s="188" t="s">
        <v>317</v>
      </c>
      <c r="G206" s="14"/>
      <c r="H206" s="189">
        <v>18.684999999999999</v>
      </c>
      <c r="I206" s="190"/>
      <c r="J206" s="14"/>
      <c r="K206" s="14"/>
      <c r="L206" s="186"/>
      <c r="M206" s="191"/>
      <c r="N206" s="192"/>
      <c r="O206" s="192"/>
      <c r="P206" s="192"/>
      <c r="Q206" s="192"/>
      <c r="R206" s="192"/>
      <c r="S206" s="192"/>
      <c r="T206" s="19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87" t="s">
        <v>159</v>
      </c>
      <c r="AU206" s="187" t="s">
        <v>81</v>
      </c>
      <c r="AV206" s="14" t="s">
        <v>81</v>
      </c>
      <c r="AW206" s="14" t="s">
        <v>32</v>
      </c>
      <c r="AX206" s="14" t="s">
        <v>71</v>
      </c>
      <c r="AY206" s="187" t="s">
        <v>150</v>
      </c>
    </row>
    <row r="207" s="13" customFormat="1">
      <c r="A207" s="13"/>
      <c r="B207" s="178"/>
      <c r="C207" s="13"/>
      <c r="D207" s="179" t="s">
        <v>159</v>
      </c>
      <c r="E207" s="180" t="s">
        <v>3</v>
      </c>
      <c r="F207" s="181" t="s">
        <v>210</v>
      </c>
      <c r="G207" s="13"/>
      <c r="H207" s="180" t="s">
        <v>3</v>
      </c>
      <c r="I207" s="182"/>
      <c r="J207" s="13"/>
      <c r="K207" s="13"/>
      <c r="L207" s="178"/>
      <c r="M207" s="183"/>
      <c r="N207" s="184"/>
      <c r="O207" s="184"/>
      <c r="P207" s="184"/>
      <c r="Q207" s="184"/>
      <c r="R207" s="184"/>
      <c r="S207" s="184"/>
      <c r="T207" s="1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0" t="s">
        <v>159</v>
      </c>
      <c r="AU207" s="180" t="s">
        <v>81</v>
      </c>
      <c r="AV207" s="13" t="s">
        <v>79</v>
      </c>
      <c r="AW207" s="13" t="s">
        <v>32</v>
      </c>
      <c r="AX207" s="13" t="s">
        <v>71</v>
      </c>
      <c r="AY207" s="180" t="s">
        <v>150</v>
      </c>
    </row>
    <row r="208" s="14" customFormat="1">
      <c r="A208" s="14"/>
      <c r="B208" s="186"/>
      <c r="C208" s="14"/>
      <c r="D208" s="179" t="s">
        <v>159</v>
      </c>
      <c r="E208" s="187" t="s">
        <v>3</v>
      </c>
      <c r="F208" s="188" t="s">
        <v>318</v>
      </c>
      <c r="G208" s="14"/>
      <c r="H208" s="189">
        <v>3.6360000000000001</v>
      </c>
      <c r="I208" s="190"/>
      <c r="J208" s="14"/>
      <c r="K208" s="14"/>
      <c r="L208" s="186"/>
      <c r="M208" s="191"/>
      <c r="N208" s="192"/>
      <c r="O208" s="192"/>
      <c r="P208" s="192"/>
      <c r="Q208" s="192"/>
      <c r="R208" s="192"/>
      <c r="S208" s="192"/>
      <c r="T208" s="19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87" t="s">
        <v>159</v>
      </c>
      <c r="AU208" s="187" t="s">
        <v>81</v>
      </c>
      <c r="AV208" s="14" t="s">
        <v>81</v>
      </c>
      <c r="AW208" s="14" t="s">
        <v>32</v>
      </c>
      <c r="AX208" s="14" t="s">
        <v>71</v>
      </c>
      <c r="AY208" s="187" t="s">
        <v>150</v>
      </c>
    </row>
    <row r="209" s="14" customFormat="1">
      <c r="A209" s="14"/>
      <c r="B209" s="186"/>
      <c r="C209" s="14"/>
      <c r="D209" s="179" t="s">
        <v>159</v>
      </c>
      <c r="E209" s="187" t="s">
        <v>3</v>
      </c>
      <c r="F209" s="188" t="s">
        <v>319</v>
      </c>
      <c r="G209" s="14"/>
      <c r="H209" s="189">
        <v>0.625</v>
      </c>
      <c r="I209" s="190"/>
      <c r="J209" s="14"/>
      <c r="K209" s="14"/>
      <c r="L209" s="186"/>
      <c r="M209" s="191"/>
      <c r="N209" s="192"/>
      <c r="O209" s="192"/>
      <c r="P209" s="192"/>
      <c r="Q209" s="192"/>
      <c r="R209" s="192"/>
      <c r="S209" s="192"/>
      <c r="T209" s="19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87" t="s">
        <v>159</v>
      </c>
      <c r="AU209" s="187" t="s">
        <v>81</v>
      </c>
      <c r="AV209" s="14" t="s">
        <v>81</v>
      </c>
      <c r="AW209" s="14" t="s">
        <v>32</v>
      </c>
      <c r="AX209" s="14" t="s">
        <v>71</v>
      </c>
      <c r="AY209" s="187" t="s">
        <v>150</v>
      </c>
    </row>
    <row r="210" s="15" customFormat="1">
      <c r="A210" s="15"/>
      <c r="B210" s="194"/>
      <c r="C210" s="15"/>
      <c r="D210" s="179" t="s">
        <v>159</v>
      </c>
      <c r="E210" s="195" t="s">
        <v>3</v>
      </c>
      <c r="F210" s="196" t="s">
        <v>211</v>
      </c>
      <c r="G210" s="15"/>
      <c r="H210" s="197">
        <v>44.521000000000001</v>
      </c>
      <c r="I210" s="198"/>
      <c r="J210" s="15"/>
      <c r="K210" s="15"/>
      <c r="L210" s="194"/>
      <c r="M210" s="199"/>
      <c r="N210" s="200"/>
      <c r="O210" s="200"/>
      <c r="P210" s="200"/>
      <c r="Q210" s="200"/>
      <c r="R210" s="200"/>
      <c r="S210" s="200"/>
      <c r="T210" s="20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195" t="s">
        <v>159</v>
      </c>
      <c r="AU210" s="195" t="s">
        <v>81</v>
      </c>
      <c r="AV210" s="15" t="s">
        <v>157</v>
      </c>
      <c r="AW210" s="15" t="s">
        <v>32</v>
      </c>
      <c r="AX210" s="15" t="s">
        <v>79</v>
      </c>
      <c r="AY210" s="195" t="s">
        <v>150</v>
      </c>
    </row>
    <row r="211" s="2" customFormat="1" ht="33" customHeight="1">
      <c r="A211" s="38"/>
      <c r="B211" s="164"/>
      <c r="C211" s="165" t="s">
        <v>320</v>
      </c>
      <c r="D211" s="165" t="s">
        <v>152</v>
      </c>
      <c r="E211" s="166" t="s">
        <v>321</v>
      </c>
      <c r="F211" s="167" t="s">
        <v>322</v>
      </c>
      <c r="G211" s="168" t="s">
        <v>155</v>
      </c>
      <c r="H211" s="169">
        <v>7.8159999999999998</v>
      </c>
      <c r="I211" s="170"/>
      <c r="J211" s="171">
        <f>ROUND(I211*H211,2)</f>
        <v>0</v>
      </c>
      <c r="K211" s="167" t="s">
        <v>156</v>
      </c>
      <c r="L211" s="39"/>
      <c r="M211" s="172" t="s">
        <v>3</v>
      </c>
      <c r="N211" s="173" t="s">
        <v>42</v>
      </c>
      <c r="O211" s="72"/>
      <c r="P211" s="174">
        <f>O211*H211</f>
        <v>0</v>
      </c>
      <c r="Q211" s="174">
        <v>2.45329</v>
      </c>
      <c r="R211" s="174">
        <f>Q211*H211</f>
        <v>19.174914640000001</v>
      </c>
      <c r="S211" s="174">
        <v>0</v>
      </c>
      <c r="T211" s="17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157</v>
      </c>
      <c r="AT211" s="176" t="s">
        <v>152</v>
      </c>
      <c r="AU211" s="176" t="s">
        <v>81</v>
      </c>
      <c r="AY211" s="19" t="s">
        <v>150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79</v>
      </c>
      <c r="BK211" s="177">
        <f>ROUND(I211*H211,2)</f>
        <v>0</v>
      </c>
      <c r="BL211" s="19" t="s">
        <v>157</v>
      </c>
      <c r="BM211" s="176" t="s">
        <v>323</v>
      </c>
    </row>
    <row r="212" s="13" customFormat="1">
      <c r="A212" s="13"/>
      <c r="B212" s="178"/>
      <c r="C212" s="13"/>
      <c r="D212" s="179" t="s">
        <v>159</v>
      </c>
      <c r="E212" s="180" t="s">
        <v>3</v>
      </c>
      <c r="F212" s="181" t="s">
        <v>324</v>
      </c>
      <c r="G212" s="13"/>
      <c r="H212" s="180" t="s">
        <v>3</v>
      </c>
      <c r="I212" s="182"/>
      <c r="J212" s="13"/>
      <c r="K212" s="13"/>
      <c r="L212" s="178"/>
      <c r="M212" s="183"/>
      <c r="N212" s="184"/>
      <c r="O212" s="184"/>
      <c r="P212" s="184"/>
      <c r="Q212" s="184"/>
      <c r="R212" s="184"/>
      <c r="S212" s="184"/>
      <c r="T212" s="18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0" t="s">
        <v>159</v>
      </c>
      <c r="AU212" s="180" t="s">
        <v>81</v>
      </c>
      <c r="AV212" s="13" t="s">
        <v>79</v>
      </c>
      <c r="AW212" s="13" t="s">
        <v>32</v>
      </c>
      <c r="AX212" s="13" t="s">
        <v>71</v>
      </c>
      <c r="AY212" s="180" t="s">
        <v>150</v>
      </c>
    </row>
    <row r="213" s="13" customFormat="1">
      <c r="A213" s="13"/>
      <c r="B213" s="178"/>
      <c r="C213" s="13"/>
      <c r="D213" s="179" t="s">
        <v>159</v>
      </c>
      <c r="E213" s="180" t="s">
        <v>3</v>
      </c>
      <c r="F213" s="181" t="s">
        <v>325</v>
      </c>
      <c r="G213" s="13"/>
      <c r="H213" s="180" t="s">
        <v>3</v>
      </c>
      <c r="I213" s="182"/>
      <c r="J213" s="13"/>
      <c r="K213" s="13"/>
      <c r="L213" s="178"/>
      <c r="M213" s="183"/>
      <c r="N213" s="184"/>
      <c r="O213" s="184"/>
      <c r="P213" s="184"/>
      <c r="Q213" s="184"/>
      <c r="R213" s="184"/>
      <c r="S213" s="184"/>
      <c r="T213" s="18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0" t="s">
        <v>159</v>
      </c>
      <c r="AU213" s="180" t="s">
        <v>81</v>
      </c>
      <c r="AV213" s="13" t="s">
        <v>79</v>
      </c>
      <c r="AW213" s="13" t="s">
        <v>32</v>
      </c>
      <c r="AX213" s="13" t="s">
        <v>71</v>
      </c>
      <c r="AY213" s="180" t="s">
        <v>150</v>
      </c>
    </row>
    <row r="214" s="14" customFormat="1">
      <c r="A214" s="14"/>
      <c r="B214" s="186"/>
      <c r="C214" s="14"/>
      <c r="D214" s="179" t="s">
        <v>159</v>
      </c>
      <c r="E214" s="187" t="s">
        <v>3</v>
      </c>
      <c r="F214" s="188" t="s">
        <v>326</v>
      </c>
      <c r="G214" s="14"/>
      <c r="H214" s="189">
        <v>7.8159999999999998</v>
      </c>
      <c r="I214" s="190"/>
      <c r="J214" s="14"/>
      <c r="K214" s="14"/>
      <c r="L214" s="186"/>
      <c r="M214" s="191"/>
      <c r="N214" s="192"/>
      <c r="O214" s="192"/>
      <c r="P214" s="192"/>
      <c r="Q214" s="192"/>
      <c r="R214" s="192"/>
      <c r="S214" s="192"/>
      <c r="T214" s="19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87" t="s">
        <v>159</v>
      </c>
      <c r="AU214" s="187" t="s">
        <v>81</v>
      </c>
      <c r="AV214" s="14" t="s">
        <v>81</v>
      </c>
      <c r="AW214" s="14" t="s">
        <v>32</v>
      </c>
      <c r="AX214" s="14" t="s">
        <v>79</v>
      </c>
      <c r="AY214" s="187" t="s">
        <v>150</v>
      </c>
    </row>
    <row r="215" s="2" customFormat="1" ht="33" customHeight="1">
      <c r="A215" s="38"/>
      <c r="B215" s="164"/>
      <c r="C215" s="165" t="s">
        <v>327</v>
      </c>
      <c r="D215" s="165" t="s">
        <v>152</v>
      </c>
      <c r="E215" s="166" t="s">
        <v>328</v>
      </c>
      <c r="F215" s="167" t="s">
        <v>329</v>
      </c>
      <c r="G215" s="168" t="s">
        <v>155</v>
      </c>
      <c r="H215" s="169">
        <v>13.788</v>
      </c>
      <c r="I215" s="170"/>
      <c r="J215" s="171">
        <f>ROUND(I215*H215,2)</f>
        <v>0</v>
      </c>
      <c r="K215" s="167" t="s">
        <v>156</v>
      </c>
      <c r="L215" s="39"/>
      <c r="M215" s="172" t="s">
        <v>3</v>
      </c>
      <c r="N215" s="173" t="s">
        <v>42</v>
      </c>
      <c r="O215" s="72"/>
      <c r="P215" s="174">
        <f>O215*H215</f>
        <v>0</v>
      </c>
      <c r="Q215" s="174">
        <v>2.45329</v>
      </c>
      <c r="R215" s="174">
        <f>Q215*H215</f>
        <v>33.825962519999997</v>
      </c>
      <c r="S215" s="174">
        <v>0</v>
      </c>
      <c r="T215" s="17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6" t="s">
        <v>157</v>
      </c>
      <c r="AT215" s="176" t="s">
        <v>152</v>
      </c>
      <c r="AU215" s="176" t="s">
        <v>81</v>
      </c>
      <c r="AY215" s="19" t="s">
        <v>150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9" t="s">
        <v>79</v>
      </c>
      <c r="BK215" s="177">
        <f>ROUND(I215*H215,2)</f>
        <v>0</v>
      </c>
      <c r="BL215" s="19" t="s">
        <v>157</v>
      </c>
      <c r="BM215" s="176" t="s">
        <v>330</v>
      </c>
    </row>
    <row r="216" s="13" customFormat="1">
      <c r="A216" s="13"/>
      <c r="B216" s="178"/>
      <c r="C216" s="13"/>
      <c r="D216" s="179" t="s">
        <v>159</v>
      </c>
      <c r="E216" s="180" t="s">
        <v>3</v>
      </c>
      <c r="F216" s="181" t="s">
        <v>324</v>
      </c>
      <c r="G216" s="13"/>
      <c r="H216" s="180" t="s">
        <v>3</v>
      </c>
      <c r="I216" s="182"/>
      <c r="J216" s="13"/>
      <c r="K216" s="13"/>
      <c r="L216" s="178"/>
      <c r="M216" s="183"/>
      <c r="N216" s="184"/>
      <c r="O216" s="184"/>
      <c r="P216" s="184"/>
      <c r="Q216" s="184"/>
      <c r="R216" s="184"/>
      <c r="S216" s="184"/>
      <c r="T216" s="18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0" t="s">
        <v>159</v>
      </c>
      <c r="AU216" s="180" t="s">
        <v>81</v>
      </c>
      <c r="AV216" s="13" t="s">
        <v>79</v>
      </c>
      <c r="AW216" s="13" t="s">
        <v>32</v>
      </c>
      <c r="AX216" s="13" t="s">
        <v>71</v>
      </c>
      <c r="AY216" s="180" t="s">
        <v>150</v>
      </c>
    </row>
    <row r="217" s="13" customFormat="1">
      <c r="A217" s="13"/>
      <c r="B217" s="178"/>
      <c r="C217" s="13"/>
      <c r="D217" s="179" t="s">
        <v>159</v>
      </c>
      <c r="E217" s="180" t="s">
        <v>3</v>
      </c>
      <c r="F217" s="181" t="s">
        <v>331</v>
      </c>
      <c r="G217" s="13"/>
      <c r="H217" s="180" t="s">
        <v>3</v>
      </c>
      <c r="I217" s="182"/>
      <c r="J217" s="13"/>
      <c r="K217" s="13"/>
      <c r="L217" s="178"/>
      <c r="M217" s="183"/>
      <c r="N217" s="184"/>
      <c r="O217" s="184"/>
      <c r="P217" s="184"/>
      <c r="Q217" s="184"/>
      <c r="R217" s="184"/>
      <c r="S217" s="184"/>
      <c r="T217" s="18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0" t="s">
        <v>159</v>
      </c>
      <c r="AU217" s="180" t="s">
        <v>81</v>
      </c>
      <c r="AV217" s="13" t="s">
        <v>79</v>
      </c>
      <c r="AW217" s="13" t="s">
        <v>32</v>
      </c>
      <c r="AX217" s="13" t="s">
        <v>71</v>
      </c>
      <c r="AY217" s="180" t="s">
        <v>150</v>
      </c>
    </row>
    <row r="218" s="14" customFormat="1">
      <c r="A218" s="14"/>
      <c r="B218" s="186"/>
      <c r="C218" s="14"/>
      <c r="D218" s="179" t="s">
        <v>159</v>
      </c>
      <c r="E218" s="187" t="s">
        <v>3</v>
      </c>
      <c r="F218" s="188" t="s">
        <v>332</v>
      </c>
      <c r="G218" s="14"/>
      <c r="H218" s="189">
        <v>13.398999999999999</v>
      </c>
      <c r="I218" s="190"/>
      <c r="J218" s="14"/>
      <c r="K218" s="14"/>
      <c r="L218" s="186"/>
      <c r="M218" s="191"/>
      <c r="N218" s="192"/>
      <c r="O218" s="192"/>
      <c r="P218" s="192"/>
      <c r="Q218" s="192"/>
      <c r="R218" s="192"/>
      <c r="S218" s="192"/>
      <c r="T218" s="19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87" t="s">
        <v>159</v>
      </c>
      <c r="AU218" s="187" t="s">
        <v>81</v>
      </c>
      <c r="AV218" s="14" t="s">
        <v>81</v>
      </c>
      <c r="AW218" s="14" t="s">
        <v>32</v>
      </c>
      <c r="AX218" s="14" t="s">
        <v>71</v>
      </c>
      <c r="AY218" s="187" t="s">
        <v>150</v>
      </c>
    </row>
    <row r="219" s="13" customFormat="1">
      <c r="A219" s="13"/>
      <c r="B219" s="178"/>
      <c r="C219" s="13"/>
      <c r="D219" s="179" t="s">
        <v>159</v>
      </c>
      <c r="E219" s="180" t="s">
        <v>3</v>
      </c>
      <c r="F219" s="181" t="s">
        <v>333</v>
      </c>
      <c r="G219" s="13"/>
      <c r="H219" s="180" t="s">
        <v>3</v>
      </c>
      <c r="I219" s="182"/>
      <c r="J219" s="13"/>
      <c r="K219" s="13"/>
      <c r="L219" s="178"/>
      <c r="M219" s="183"/>
      <c r="N219" s="184"/>
      <c r="O219" s="184"/>
      <c r="P219" s="184"/>
      <c r="Q219" s="184"/>
      <c r="R219" s="184"/>
      <c r="S219" s="184"/>
      <c r="T219" s="1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0" t="s">
        <v>159</v>
      </c>
      <c r="AU219" s="180" t="s">
        <v>81</v>
      </c>
      <c r="AV219" s="13" t="s">
        <v>79</v>
      </c>
      <c r="AW219" s="13" t="s">
        <v>32</v>
      </c>
      <c r="AX219" s="13" t="s">
        <v>71</v>
      </c>
      <c r="AY219" s="180" t="s">
        <v>150</v>
      </c>
    </row>
    <row r="220" s="14" customFormat="1">
      <c r="A220" s="14"/>
      <c r="B220" s="186"/>
      <c r="C220" s="14"/>
      <c r="D220" s="179" t="s">
        <v>159</v>
      </c>
      <c r="E220" s="187" t="s">
        <v>3</v>
      </c>
      <c r="F220" s="188" t="s">
        <v>334</v>
      </c>
      <c r="G220" s="14"/>
      <c r="H220" s="189">
        <v>0.38900000000000001</v>
      </c>
      <c r="I220" s="190"/>
      <c r="J220" s="14"/>
      <c r="K220" s="14"/>
      <c r="L220" s="186"/>
      <c r="M220" s="191"/>
      <c r="N220" s="192"/>
      <c r="O220" s="192"/>
      <c r="P220" s="192"/>
      <c r="Q220" s="192"/>
      <c r="R220" s="192"/>
      <c r="S220" s="192"/>
      <c r="T220" s="19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7" t="s">
        <v>159</v>
      </c>
      <c r="AU220" s="187" t="s">
        <v>81</v>
      </c>
      <c r="AV220" s="14" t="s">
        <v>81</v>
      </c>
      <c r="AW220" s="14" t="s">
        <v>32</v>
      </c>
      <c r="AX220" s="14" t="s">
        <v>71</v>
      </c>
      <c r="AY220" s="187" t="s">
        <v>150</v>
      </c>
    </row>
    <row r="221" s="15" customFormat="1">
      <c r="A221" s="15"/>
      <c r="B221" s="194"/>
      <c r="C221" s="15"/>
      <c r="D221" s="179" t="s">
        <v>159</v>
      </c>
      <c r="E221" s="195" t="s">
        <v>3</v>
      </c>
      <c r="F221" s="196" t="s">
        <v>211</v>
      </c>
      <c r="G221" s="15"/>
      <c r="H221" s="197">
        <v>13.788</v>
      </c>
      <c r="I221" s="198"/>
      <c r="J221" s="15"/>
      <c r="K221" s="15"/>
      <c r="L221" s="194"/>
      <c r="M221" s="199"/>
      <c r="N221" s="200"/>
      <c r="O221" s="200"/>
      <c r="P221" s="200"/>
      <c r="Q221" s="200"/>
      <c r="R221" s="200"/>
      <c r="S221" s="200"/>
      <c r="T221" s="20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195" t="s">
        <v>159</v>
      </c>
      <c r="AU221" s="195" t="s">
        <v>81</v>
      </c>
      <c r="AV221" s="15" t="s">
        <v>157</v>
      </c>
      <c r="AW221" s="15" t="s">
        <v>32</v>
      </c>
      <c r="AX221" s="15" t="s">
        <v>79</v>
      </c>
      <c r="AY221" s="195" t="s">
        <v>150</v>
      </c>
    </row>
    <row r="222" s="2" customFormat="1" ht="21.75" customHeight="1">
      <c r="A222" s="38"/>
      <c r="B222" s="164"/>
      <c r="C222" s="165" t="s">
        <v>335</v>
      </c>
      <c r="D222" s="165" t="s">
        <v>152</v>
      </c>
      <c r="E222" s="166" t="s">
        <v>336</v>
      </c>
      <c r="F222" s="167" t="s">
        <v>337</v>
      </c>
      <c r="G222" s="168" t="s">
        <v>181</v>
      </c>
      <c r="H222" s="169">
        <v>1.018</v>
      </c>
      <c r="I222" s="170"/>
      <c r="J222" s="171">
        <f>ROUND(I222*H222,2)</f>
        <v>0</v>
      </c>
      <c r="K222" s="167" t="s">
        <v>156</v>
      </c>
      <c r="L222" s="39"/>
      <c r="M222" s="172" t="s">
        <v>3</v>
      </c>
      <c r="N222" s="173" t="s">
        <v>42</v>
      </c>
      <c r="O222" s="72"/>
      <c r="P222" s="174">
        <f>O222*H222</f>
        <v>0</v>
      </c>
      <c r="Q222" s="174">
        <v>1.06277</v>
      </c>
      <c r="R222" s="174">
        <f>Q222*H222</f>
        <v>1.0818998600000001</v>
      </c>
      <c r="S222" s="174">
        <v>0</v>
      </c>
      <c r="T222" s="17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6" t="s">
        <v>157</v>
      </c>
      <c r="AT222" s="176" t="s">
        <v>152</v>
      </c>
      <c r="AU222" s="176" t="s">
        <v>81</v>
      </c>
      <c r="AY222" s="19" t="s">
        <v>150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79</v>
      </c>
      <c r="BK222" s="177">
        <f>ROUND(I222*H222,2)</f>
        <v>0</v>
      </c>
      <c r="BL222" s="19" t="s">
        <v>157</v>
      </c>
      <c r="BM222" s="176" t="s">
        <v>338</v>
      </c>
    </row>
    <row r="223" s="13" customFormat="1">
      <c r="A223" s="13"/>
      <c r="B223" s="178"/>
      <c r="C223" s="13"/>
      <c r="D223" s="179" t="s">
        <v>159</v>
      </c>
      <c r="E223" s="180" t="s">
        <v>3</v>
      </c>
      <c r="F223" s="181" t="s">
        <v>339</v>
      </c>
      <c r="G223" s="13"/>
      <c r="H223" s="180" t="s">
        <v>3</v>
      </c>
      <c r="I223" s="182"/>
      <c r="J223" s="13"/>
      <c r="K223" s="13"/>
      <c r="L223" s="178"/>
      <c r="M223" s="183"/>
      <c r="N223" s="184"/>
      <c r="O223" s="184"/>
      <c r="P223" s="184"/>
      <c r="Q223" s="184"/>
      <c r="R223" s="184"/>
      <c r="S223" s="184"/>
      <c r="T223" s="18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0" t="s">
        <v>159</v>
      </c>
      <c r="AU223" s="180" t="s">
        <v>81</v>
      </c>
      <c r="AV223" s="13" t="s">
        <v>79</v>
      </c>
      <c r="AW223" s="13" t="s">
        <v>32</v>
      </c>
      <c r="AX223" s="13" t="s">
        <v>71</v>
      </c>
      <c r="AY223" s="180" t="s">
        <v>150</v>
      </c>
    </row>
    <row r="224" s="13" customFormat="1">
      <c r="A224" s="13"/>
      <c r="B224" s="178"/>
      <c r="C224" s="13"/>
      <c r="D224" s="179" t="s">
        <v>159</v>
      </c>
      <c r="E224" s="180" t="s">
        <v>3</v>
      </c>
      <c r="F224" s="181" t="s">
        <v>324</v>
      </c>
      <c r="G224" s="13"/>
      <c r="H224" s="180" t="s">
        <v>3</v>
      </c>
      <c r="I224" s="182"/>
      <c r="J224" s="13"/>
      <c r="K224" s="13"/>
      <c r="L224" s="178"/>
      <c r="M224" s="183"/>
      <c r="N224" s="184"/>
      <c r="O224" s="184"/>
      <c r="P224" s="184"/>
      <c r="Q224" s="184"/>
      <c r="R224" s="184"/>
      <c r="S224" s="184"/>
      <c r="T224" s="18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0" t="s">
        <v>159</v>
      </c>
      <c r="AU224" s="180" t="s">
        <v>81</v>
      </c>
      <c r="AV224" s="13" t="s">
        <v>79</v>
      </c>
      <c r="AW224" s="13" t="s">
        <v>32</v>
      </c>
      <c r="AX224" s="13" t="s">
        <v>71</v>
      </c>
      <c r="AY224" s="180" t="s">
        <v>150</v>
      </c>
    </row>
    <row r="225" s="14" customFormat="1">
      <c r="A225" s="14"/>
      <c r="B225" s="186"/>
      <c r="C225" s="14"/>
      <c r="D225" s="179" t="s">
        <v>159</v>
      </c>
      <c r="E225" s="187" t="s">
        <v>3</v>
      </c>
      <c r="F225" s="188" t="s">
        <v>340</v>
      </c>
      <c r="G225" s="14"/>
      <c r="H225" s="189">
        <v>0.99199999999999999</v>
      </c>
      <c r="I225" s="190"/>
      <c r="J225" s="14"/>
      <c r="K225" s="14"/>
      <c r="L225" s="186"/>
      <c r="M225" s="191"/>
      <c r="N225" s="192"/>
      <c r="O225" s="192"/>
      <c r="P225" s="192"/>
      <c r="Q225" s="192"/>
      <c r="R225" s="192"/>
      <c r="S225" s="192"/>
      <c r="T225" s="19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87" t="s">
        <v>159</v>
      </c>
      <c r="AU225" s="187" t="s">
        <v>81</v>
      </c>
      <c r="AV225" s="14" t="s">
        <v>81</v>
      </c>
      <c r="AW225" s="14" t="s">
        <v>32</v>
      </c>
      <c r="AX225" s="14" t="s">
        <v>71</v>
      </c>
      <c r="AY225" s="187" t="s">
        <v>150</v>
      </c>
    </row>
    <row r="226" s="13" customFormat="1">
      <c r="A226" s="13"/>
      <c r="B226" s="178"/>
      <c r="C226" s="13"/>
      <c r="D226" s="179" t="s">
        <v>159</v>
      </c>
      <c r="E226" s="180" t="s">
        <v>3</v>
      </c>
      <c r="F226" s="181" t="s">
        <v>341</v>
      </c>
      <c r="G226" s="13"/>
      <c r="H226" s="180" t="s">
        <v>3</v>
      </c>
      <c r="I226" s="182"/>
      <c r="J226" s="13"/>
      <c r="K226" s="13"/>
      <c r="L226" s="178"/>
      <c r="M226" s="183"/>
      <c r="N226" s="184"/>
      <c r="O226" s="184"/>
      <c r="P226" s="184"/>
      <c r="Q226" s="184"/>
      <c r="R226" s="184"/>
      <c r="S226" s="184"/>
      <c r="T226" s="18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0" t="s">
        <v>159</v>
      </c>
      <c r="AU226" s="180" t="s">
        <v>81</v>
      </c>
      <c r="AV226" s="13" t="s">
        <v>79</v>
      </c>
      <c r="AW226" s="13" t="s">
        <v>32</v>
      </c>
      <c r="AX226" s="13" t="s">
        <v>71</v>
      </c>
      <c r="AY226" s="180" t="s">
        <v>150</v>
      </c>
    </row>
    <row r="227" s="13" customFormat="1">
      <c r="A227" s="13"/>
      <c r="B227" s="178"/>
      <c r="C227" s="13"/>
      <c r="D227" s="179" t="s">
        <v>159</v>
      </c>
      <c r="E227" s="180" t="s">
        <v>3</v>
      </c>
      <c r="F227" s="181" t="s">
        <v>342</v>
      </c>
      <c r="G227" s="13"/>
      <c r="H227" s="180" t="s">
        <v>3</v>
      </c>
      <c r="I227" s="182"/>
      <c r="J227" s="13"/>
      <c r="K227" s="13"/>
      <c r="L227" s="178"/>
      <c r="M227" s="183"/>
      <c r="N227" s="184"/>
      <c r="O227" s="184"/>
      <c r="P227" s="184"/>
      <c r="Q227" s="184"/>
      <c r="R227" s="184"/>
      <c r="S227" s="184"/>
      <c r="T227" s="18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0" t="s">
        <v>159</v>
      </c>
      <c r="AU227" s="180" t="s">
        <v>81</v>
      </c>
      <c r="AV227" s="13" t="s">
        <v>79</v>
      </c>
      <c r="AW227" s="13" t="s">
        <v>32</v>
      </c>
      <c r="AX227" s="13" t="s">
        <v>71</v>
      </c>
      <c r="AY227" s="180" t="s">
        <v>150</v>
      </c>
    </row>
    <row r="228" s="14" customFormat="1">
      <c r="A228" s="14"/>
      <c r="B228" s="186"/>
      <c r="C228" s="14"/>
      <c r="D228" s="179" t="s">
        <v>159</v>
      </c>
      <c r="E228" s="187" t="s">
        <v>3</v>
      </c>
      <c r="F228" s="188" t="s">
        <v>343</v>
      </c>
      <c r="G228" s="14"/>
      <c r="H228" s="189">
        <v>0.025999999999999999</v>
      </c>
      <c r="I228" s="190"/>
      <c r="J228" s="14"/>
      <c r="K228" s="14"/>
      <c r="L228" s="186"/>
      <c r="M228" s="191"/>
      <c r="N228" s="192"/>
      <c r="O228" s="192"/>
      <c r="P228" s="192"/>
      <c r="Q228" s="192"/>
      <c r="R228" s="192"/>
      <c r="S228" s="192"/>
      <c r="T228" s="19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87" t="s">
        <v>159</v>
      </c>
      <c r="AU228" s="187" t="s">
        <v>81</v>
      </c>
      <c r="AV228" s="14" t="s">
        <v>81</v>
      </c>
      <c r="AW228" s="14" t="s">
        <v>32</v>
      </c>
      <c r="AX228" s="14" t="s">
        <v>71</v>
      </c>
      <c r="AY228" s="187" t="s">
        <v>150</v>
      </c>
    </row>
    <row r="229" s="15" customFormat="1">
      <c r="A229" s="15"/>
      <c r="B229" s="194"/>
      <c r="C229" s="15"/>
      <c r="D229" s="179" t="s">
        <v>159</v>
      </c>
      <c r="E229" s="195" t="s">
        <v>3</v>
      </c>
      <c r="F229" s="196" t="s">
        <v>211</v>
      </c>
      <c r="G229" s="15"/>
      <c r="H229" s="197">
        <v>1.018</v>
      </c>
      <c r="I229" s="198"/>
      <c r="J229" s="15"/>
      <c r="K229" s="15"/>
      <c r="L229" s="194"/>
      <c r="M229" s="199"/>
      <c r="N229" s="200"/>
      <c r="O229" s="200"/>
      <c r="P229" s="200"/>
      <c r="Q229" s="200"/>
      <c r="R229" s="200"/>
      <c r="S229" s="200"/>
      <c r="T229" s="20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195" t="s">
        <v>159</v>
      </c>
      <c r="AU229" s="195" t="s">
        <v>81</v>
      </c>
      <c r="AV229" s="15" t="s">
        <v>157</v>
      </c>
      <c r="AW229" s="15" t="s">
        <v>32</v>
      </c>
      <c r="AX229" s="15" t="s">
        <v>79</v>
      </c>
      <c r="AY229" s="195" t="s">
        <v>150</v>
      </c>
    </row>
    <row r="230" s="2" customFormat="1">
      <c r="A230" s="38"/>
      <c r="B230" s="164"/>
      <c r="C230" s="165" t="s">
        <v>344</v>
      </c>
      <c r="D230" s="165" t="s">
        <v>152</v>
      </c>
      <c r="E230" s="166" t="s">
        <v>345</v>
      </c>
      <c r="F230" s="167" t="s">
        <v>346</v>
      </c>
      <c r="G230" s="168" t="s">
        <v>174</v>
      </c>
      <c r="H230" s="169">
        <v>223.31999999999999</v>
      </c>
      <c r="I230" s="170"/>
      <c r="J230" s="171">
        <f>ROUND(I230*H230,2)</f>
        <v>0</v>
      </c>
      <c r="K230" s="167" t="s">
        <v>156</v>
      </c>
      <c r="L230" s="39"/>
      <c r="M230" s="172" t="s">
        <v>3</v>
      </c>
      <c r="N230" s="173" t="s">
        <v>42</v>
      </c>
      <c r="O230" s="72"/>
      <c r="P230" s="174">
        <f>O230*H230</f>
        <v>0</v>
      </c>
      <c r="Q230" s="174">
        <v>0.00033</v>
      </c>
      <c r="R230" s="174">
        <f>Q230*H230</f>
        <v>0.0736956</v>
      </c>
      <c r="S230" s="174">
        <v>0</v>
      </c>
      <c r="T230" s="17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76" t="s">
        <v>157</v>
      </c>
      <c r="AT230" s="176" t="s">
        <v>152</v>
      </c>
      <c r="AU230" s="176" t="s">
        <v>81</v>
      </c>
      <c r="AY230" s="19" t="s">
        <v>150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9" t="s">
        <v>79</v>
      </c>
      <c r="BK230" s="177">
        <f>ROUND(I230*H230,2)</f>
        <v>0</v>
      </c>
      <c r="BL230" s="19" t="s">
        <v>157</v>
      </c>
      <c r="BM230" s="176" t="s">
        <v>347</v>
      </c>
    </row>
    <row r="231" s="13" customFormat="1">
      <c r="A231" s="13"/>
      <c r="B231" s="178"/>
      <c r="C231" s="13"/>
      <c r="D231" s="179" t="s">
        <v>159</v>
      </c>
      <c r="E231" s="180" t="s">
        <v>3</v>
      </c>
      <c r="F231" s="181" t="s">
        <v>324</v>
      </c>
      <c r="G231" s="13"/>
      <c r="H231" s="180" t="s">
        <v>3</v>
      </c>
      <c r="I231" s="182"/>
      <c r="J231" s="13"/>
      <c r="K231" s="13"/>
      <c r="L231" s="178"/>
      <c r="M231" s="183"/>
      <c r="N231" s="184"/>
      <c r="O231" s="184"/>
      <c r="P231" s="184"/>
      <c r="Q231" s="184"/>
      <c r="R231" s="184"/>
      <c r="S231" s="184"/>
      <c r="T231" s="18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0" t="s">
        <v>159</v>
      </c>
      <c r="AU231" s="180" t="s">
        <v>81</v>
      </c>
      <c r="AV231" s="13" t="s">
        <v>79</v>
      </c>
      <c r="AW231" s="13" t="s">
        <v>32</v>
      </c>
      <c r="AX231" s="13" t="s">
        <v>71</v>
      </c>
      <c r="AY231" s="180" t="s">
        <v>150</v>
      </c>
    </row>
    <row r="232" s="14" customFormat="1">
      <c r="A232" s="14"/>
      <c r="B232" s="186"/>
      <c r="C232" s="14"/>
      <c r="D232" s="179" t="s">
        <v>159</v>
      </c>
      <c r="E232" s="187" t="s">
        <v>3</v>
      </c>
      <c r="F232" s="188" t="s">
        <v>348</v>
      </c>
      <c r="G232" s="14"/>
      <c r="H232" s="189">
        <v>111.66</v>
      </c>
      <c r="I232" s="190"/>
      <c r="J232" s="14"/>
      <c r="K232" s="14"/>
      <c r="L232" s="186"/>
      <c r="M232" s="191"/>
      <c r="N232" s="192"/>
      <c r="O232" s="192"/>
      <c r="P232" s="192"/>
      <c r="Q232" s="192"/>
      <c r="R232" s="192"/>
      <c r="S232" s="192"/>
      <c r="T232" s="19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87" t="s">
        <v>159</v>
      </c>
      <c r="AU232" s="187" t="s">
        <v>81</v>
      </c>
      <c r="AV232" s="14" t="s">
        <v>81</v>
      </c>
      <c r="AW232" s="14" t="s">
        <v>32</v>
      </c>
      <c r="AX232" s="14" t="s">
        <v>71</v>
      </c>
      <c r="AY232" s="187" t="s">
        <v>150</v>
      </c>
    </row>
    <row r="233" s="13" customFormat="1">
      <c r="A233" s="13"/>
      <c r="B233" s="178"/>
      <c r="C233" s="13"/>
      <c r="D233" s="179" t="s">
        <v>159</v>
      </c>
      <c r="E233" s="180" t="s">
        <v>3</v>
      </c>
      <c r="F233" s="181" t="s">
        <v>349</v>
      </c>
      <c r="G233" s="13"/>
      <c r="H233" s="180" t="s">
        <v>3</v>
      </c>
      <c r="I233" s="182"/>
      <c r="J233" s="13"/>
      <c r="K233" s="13"/>
      <c r="L233" s="178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0" t="s">
        <v>159</v>
      </c>
      <c r="AU233" s="180" t="s">
        <v>81</v>
      </c>
      <c r="AV233" s="13" t="s">
        <v>79</v>
      </c>
      <c r="AW233" s="13" t="s">
        <v>32</v>
      </c>
      <c r="AX233" s="13" t="s">
        <v>71</v>
      </c>
      <c r="AY233" s="180" t="s">
        <v>150</v>
      </c>
    </row>
    <row r="234" s="14" customFormat="1">
      <c r="A234" s="14"/>
      <c r="B234" s="186"/>
      <c r="C234" s="14"/>
      <c r="D234" s="179" t="s">
        <v>159</v>
      </c>
      <c r="E234" s="187" t="s">
        <v>3</v>
      </c>
      <c r="F234" s="188" t="s">
        <v>348</v>
      </c>
      <c r="G234" s="14"/>
      <c r="H234" s="189">
        <v>111.66</v>
      </c>
      <c r="I234" s="190"/>
      <c r="J234" s="14"/>
      <c r="K234" s="14"/>
      <c r="L234" s="186"/>
      <c r="M234" s="191"/>
      <c r="N234" s="192"/>
      <c r="O234" s="192"/>
      <c r="P234" s="192"/>
      <c r="Q234" s="192"/>
      <c r="R234" s="192"/>
      <c r="S234" s="192"/>
      <c r="T234" s="19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87" t="s">
        <v>159</v>
      </c>
      <c r="AU234" s="187" t="s">
        <v>81</v>
      </c>
      <c r="AV234" s="14" t="s">
        <v>81</v>
      </c>
      <c r="AW234" s="14" t="s">
        <v>32</v>
      </c>
      <c r="AX234" s="14" t="s">
        <v>71</v>
      </c>
      <c r="AY234" s="187" t="s">
        <v>150</v>
      </c>
    </row>
    <row r="235" s="15" customFormat="1">
      <c r="A235" s="15"/>
      <c r="B235" s="194"/>
      <c r="C235" s="15"/>
      <c r="D235" s="179" t="s">
        <v>159</v>
      </c>
      <c r="E235" s="195" t="s">
        <v>3</v>
      </c>
      <c r="F235" s="196" t="s">
        <v>211</v>
      </c>
      <c r="G235" s="15"/>
      <c r="H235" s="197">
        <v>223.31999999999999</v>
      </c>
      <c r="I235" s="198"/>
      <c r="J235" s="15"/>
      <c r="K235" s="15"/>
      <c r="L235" s="194"/>
      <c r="M235" s="199"/>
      <c r="N235" s="200"/>
      <c r="O235" s="200"/>
      <c r="P235" s="200"/>
      <c r="Q235" s="200"/>
      <c r="R235" s="200"/>
      <c r="S235" s="200"/>
      <c r="T235" s="20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195" t="s">
        <v>159</v>
      </c>
      <c r="AU235" s="195" t="s">
        <v>81</v>
      </c>
      <c r="AV235" s="15" t="s">
        <v>157</v>
      </c>
      <c r="AW235" s="15" t="s">
        <v>32</v>
      </c>
      <c r="AX235" s="15" t="s">
        <v>79</v>
      </c>
      <c r="AY235" s="195" t="s">
        <v>150</v>
      </c>
    </row>
    <row r="236" s="2" customFormat="1" ht="33" customHeight="1">
      <c r="A236" s="38"/>
      <c r="B236" s="164"/>
      <c r="C236" s="165" t="s">
        <v>350</v>
      </c>
      <c r="D236" s="165" t="s">
        <v>152</v>
      </c>
      <c r="E236" s="166" t="s">
        <v>351</v>
      </c>
      <c r="F236" s="167" t="s">
        <v>352</v>
      </c>
      <c r="G236" s="168" t="s">
        <v>155</v>
      </c>
      <c r="H236" s="169">
        <v>20.099</v>
      </c>
      <c r="I236" s="170"/>
      <c r="J236" s="171">
        <f>ROUND(I236*H236,2)</f>
        <v>0</v>
      </c>
      <c r="K236" s="167" t="s">
        <v>156</v>
      </c>
      <c r="L236" s="39"/>
      <c r="M236" s="172" t="s">
        <v>3</v>
      </c>
      <c r="N236" s="173" t="s">
        <v>42</v>
      </c>
      <c r="O236" s="72"/>
      <c r="P236" s="174">
        <f>O236*H236</f>
        <v>0</v>
      </c>
      <c r="Q236" s="174">
        <v>2.1600000000000001</v>
      </c>
      <c r="R236" s="174">
        <f>Q236*H236</f>
        <v>43.41384</v>
      </c>
      <c r="S236" s="174">
        <v>0</v>
      </c>
      <c r="T236" s="17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6" t="s">
        <v>157</v>
      </c>
      <c r="AT236" s="176" t="s">
        <v>152</v>
      </c>
      <c r="AU236" s="176" t="s">
        <v>81</v>
      </c>
      <c r="AY236" s="19" t="s">
        <v>150</v>
      </c>
      <c r="BE236" s="177">
        <f>IF(N236="základní",J236,0)</f>
        <v>0</v>
      </c>
      <c r="BF236" s="177">
        <f>IF(N236="snížená",J236,0)</f>
        <v>0</v>
      </c>
      <c r="BG236" s="177">
        <f>IF(N236="zákl. přenesená",J236,0)</f>
        <v>0</v>
      </c>
      <c r="BH236" s="177">
        <f>IF(N236="sníž. přenesená",J236,0)</f>
        <v>0</v>
      </c>
      <c r="BI236" s="177">
        <f>IF(N236="nulová",J236,0)</f>
        <v>0</v>
      </c>
      <c r="BJ236" s="19" t="s">
        <v>79</v>
      </c>
      <c r="BK236" s="177">
        <f>ROUND(I236*H236,2)</f>
        <v>0</v>
      </c>
      <c r="BL236" s="19" t="s">
        <v>157</v>
      </c>
      <c r="BM236" s="176" t="s">
        <v>353</v>
      </c>
    </row>
    <row r="237" s="13" customFormat="1">
      <c r="A237" s="13"/>
      <c r="B237" s="178"/>
      <c r="C237" s="13"/>
      <c r="D237" s="179" t="s">
        <v>159</v>
      </c>
      <c r="E237" s="180" t="s">
        <v>3</v>
      </c>
      <c r="F237" s="181" t="s">
        <v>324</v>
      </c>
      <c r="G237" s="13"/>
      <c r="H237" s="180" t="s">
        <v>3</v>
      </c>
      <c r="I237" s="182"/>
      <c r="J237" s="13"/>
      <c r="K237" s="13"/>
      <c r="L237" s="178"/>
      <c r="M237" s="183"/>
      <c r="N237" s="184"/>
      <c r="O237" s="184"/>
      <c r="P237" s="184"/>
      <c r="Q237" s="184"/>
      <c r="R237" s="184"/>
      <c r="S237" s="184"/>
      <c r="T237" s="18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0" t="s">
        <v>159</v>
      </c>
      <c r="AU237" s="180" t="s">
        <v>81</v>
      </c>
      <c r="AV237" s="13" t="s">
        <v>79</v>
      </c>
      <c r="AW237" s="13" t="s">
        <v>32</v>
      </c>
      <c r="AX237" s="13" t="s">
        <v>71</v>
      </c>
      <c r="AY237" s="180" t="s">
        <v>150</v>
      </c>
    </row>
    <row r="238" s="13" customFormat="1">
      <c r="A238" s="13"/>
      <c r="B238" s="178"/>
      <c r="C238" s="13"/>
      <c r="D238" s="179" t="s">
        <v>159</v>
      </c>
      <c r="E238" s="180" t="s">
        <v>3</v>
      </c>
      <c r="F238" s="181" t="s">
        <v>354</v>
      </c>
      <c r="G238" s="13"/>
      <c r="H238" s="180" t="s">
        <v>3</v>
      </c>
      <c r="I238" s="182"/>
      <c r="J238" s="13"/>
      <c r="K238" s="13"/>
      <c r="L238" s="178"/>
      <c r="M238" s="183"/>
      <c r="N238" s="184"/>
      <c r="O238" s="184"/>
      <c r="P238" s="184"/>
      <c r="Q238" s="184"/>
      <c r="R238" s="184"/>
      <c r="S238" s="184"/>
      <c r="T238" s="1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0" t="s">
        <v>159</v>
      </c>
      <c r="AU238" s="180" t="s">
        <v>81</v>
      </c>
      <c r="AV238" s="13" t="s">
        <v>79</v>
      </c>
      <c r="AW238" s="13" t="s">
        <v>32</v>
      </c>
      <c r="AX238" s="13" t="s">
        <v>71</v>
      </c>
      <c r="AY238" s="180" t="s">
        <v>150</v>
      </c>
    </row>
    <row r="239" s="14" customFormat="1">
      <c r="A239" s="14"/>
      <c r="B239" s="186"/>
      <c r="C239" s="14"/>
      <c r="D239" s="179" t="s">
        <v>159</v>
      </c>
      <c r="E239" s="187" t="s">
        <v>3</v>
      </c>
      <c r="F239" s="188" t="s">
        <v>355</v>
      </c>
      <c r="G239" s="14"/>
      <c r="H239" s="189">
        <v>20.099</v>
      </c>
      <c r="I239" s="190"/>
      <c r="J239" s="14"/>
      <c r="K239" s="14"/>
      <c r="L239" s="186"/>
      <c r="M239" s="191"/>
      <c r="N239" s="192"/>
      <c r="O239" s="192"/>
      <c r="P239" s="192"/>
      <c r="Q239" s="192"/>
      <c r="R239" s="192"/>
      <c r="S239" s="192"/>
      <c r="T239" s="19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87" t="s">
        <v>159</v>
      </c>
      <c r="AU239" s="187" t="s">
        <v>81</v>
      </c>
      <c r="AV239" s="14" t="s">
        <v>81</v>
      </c>
      <c r="AW239" s="14" t="s">
        <v>32</v>
      </c>
      <c r="AX239" s="14" t="s">
        <v>79</v>
      </c>
      <c r="AY239" s="187" t="s">
        <v>150</v>
      </c>
    </row>
    <row r="240" s="12" customFormat="1" ht="22.8" customHeight="1">
      <c r="A240" s="12"/>
      <c r="B240" s="151"/>
      <c r="C240" s="12"/>
      <c r="D240" s="152" t="s">
        <v>70</v>
      </c>
      <c r="E240" s="162" t="s">
        <v>198</v>
      </c>
      <c r="F240" s="162" t="s">
        <v>356</v>
      </c>
      <c r="G240" s="12"/>
      <c r="H240" s="12"/>
      <c r="I240" s="154"/>
      <c r="J240" s="163">
        <f>BK240</f>
        <v>0</v>
      </c>
      <c r="K240" s="12"/>
      <c r="L240" s="151"/>
      <c r="M240" s="156"/>
      <c r="N240" s="157"/>
      <c r="O240" s="157"/>
      <c r="P240" s="158">
        <f>SUM(P241:P279)</f>
        <v>0</v>
      </c>
      <c r="Q240" s="157"/>
      <c r="R240" s="158">
        <f>SUM(R241:R279)</f>
        <v>0.19600800000000002</v>
      </c>
      <c r="S240" s="157"/>
      <c r="T240" s="159">
        <f>SUM(T241:T279)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2" t="s">
        <v>79</v>
      </c>
      <c r="AT240" s="160" t="s">
        <v>70</v>
      </c>
      <c r="AU240" s="160" t="s">
        <v>79</v>
      </c>
      <c r="AY240" s="152" t="s">
        <v>150</v>
      </c>
      <c r="BK240" s="161">
        <f>SUM(BK241:BK279)</f>
        <v>0</v>
      </c>
    </row>
    <row r="241" s="2" customFormat="1">
      <c r="A241" s="38"/>
      <c r="B241" s="164"/>
      <c r="C241" s="165" t="s">
        <v>357</v>
      </c>
      <c r="D241" s="165" t="s">
        <v>152</v>
      </c>
      <c r="E241" s="166" t="s">
        <v>358</v>
      </c>
      <c r="F241" s="167" t="s">
        <v>359</v>
      </c>
      <c r="G241" s="168" t="s">
        <v>174</v>
      </c>
      <c r="H241" s="169">
        <v>7.2000000000000002</v>
      </c>
      <c r="I241" s="170"/>
      <c r="J241" s="171">
        <f>ROUND(I241*H241,2)</f>
        <v>0</v>
      </c>
      <c r="K241" s="167" t="s">
        <v>156</v>
      </c>
      <c r="L241" s="39"/>
      <c r="M241" s="172" t="s">
        <v>3</v>
      </c>
      <c r="N241" s="173" t="s">
        <v>42</v>
      </c>
      <c r="O241" s="72"/>
      <c r="P241" s="174">
        <f>O241*H241</f>
        <v>0</v>
      </c>
      <c r="Q241" s="174">
        <v>0</v>
      </c>
      <c r="R241" s="174">
        <f>Q241*H241</f>
        <v>0</v>
      </c>
      <c r="S241" s="174">
        <v>0</v>
      </c>
      <c r="T241" s="17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76" t="s">
        <v>157</v>
      </c>
      <c r="AT241" s="176" t="s">
        <v>152</v>
      </c>
      <c r="AU241" s="176" t="s">
        <v>81</v>
      </c>
      <c r="AY241" s="19" t="s">
        <v>150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19" t="s">
        <v>79</v>
      </c>
      <c r="BK241" s="177">
        <f>ROUND(I241*H241,2)</f>
        <v>0</v>
      </c>
      <c r="BL241" s="19" t="s">
        <v>157</v>
      </c>
      <c r="BM241" s="176" t="s">
        <v>360</v>
      </c>
    </row>
    <row r="242" s="13" customFormat="1">
      <c r="A242" s="13"/>
      <c r="B242" s="178"/>
      <c r="C242" s="13"/>
      <c r="D242" s="179" t="s">
        <v>159</v>
      </c>
      <c r="E242" s="180" t="s">
        <v>3</v>
      </c>
      <c r="F242" s="181" t="s">
        <v>361</v>
      </c>
      <c r="G242" s="13"/>
      <c r="H242" s="180" t="s">
        <v>3</v>
      </c>
      <c r="I242" s="182"/>
      <c r="J242" s="13"/>
      <c r="K242" s="13"/>
      <c r="L242" s="178"/>
      <c r="M242" s="183"/>
      <c r="N242" s="184"/>
      <c r="O242" s="184"/>
      <c r="P242" s="184"/>
      <c r="Q242" s="184"/>
      <c r="R242" s="184"/>
      <c r="S242" s="184"/>
      <c r="T242" s="18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0" t="s">
        <v>159</v>
      </c>
      <c r="AU242" s="180" t="s">
        <v>81</v>
      </c>
      <c r="AV242" s="13" t="s">
        <v>79</v>
      </c>
      <c r="AW242" s="13" t="s">
        <v>32</v>
      </c>
      <c r="AX242" s="13" t="s">
        <v>71</v>
      </c>
      <c r="AY242" s="180" t="s">
        <v>150</v>
      </c>
    </row>
    <row r="243" s="13" customFormat="1">
      <c r="A243" s="13"/>
      <c r="B243" s="178"/>
      <c r="C243" s="13"/>
      <c r="D243" s="179" t="s">
        <v>159</v>
      </c>
      <c r="E243" s="180" t="s">
        <v>3</v>
      </c>
      <c r="F243" s="181" t="s">
        <v>362</v>
      </c>
      <c r="G243" s="13"/>
      <c r="H243" s="180" t="s">
        <v>3</v>
      </c>
      <c r="I243" s="182"/>
      <c r="J243" s="13"/>
      <c r="K243" s="13"/>
      <c r="L243" s="178"/>
      <c r="M243" s="183"/>
      <c r="N243" s="184"/>
      <c r="O243" s="184"/>
      <c r="P243" s="184"/>
      <c r="Q243" s="184"/>
      <c r="R243" s="184"/>
      <c r="S243" s="184"/>
      <c r="T243" s="1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0" t="s">
        <v>159</v>
      </c>
      <c r="AU243" s="180" t="s">
        <v>81</v>
      </c>
      <c r="AV243" s="13" t="s">
        <v>79</v>
      </c>
      <c r="AW243" s="13" t="s">
        <v>32</v>
      </c>
      <c r="AX243" s="13" t="s">
        <v>71</v>
      </c>
      <c r="AY243" s="180" t="s">
        <v>150</v>
      </c>
    </row>
    <row r="244" s="14" customFormat="1">
      <c r="A244" s="14"/>
      <c r="B244" s="186"/>
      <c r="C244" s="14"/>
      <c r="D244" s="179" t="s">
        <v>159</v>
      </c>
      <c r="E244" s="187" t="s">
        <v>3</v>
      </c>
      <c r="F244" s="188" t="s">
        <v>363</v>
      </c>
      <c r="G244" s="14"/>
      <c r="H244" s="189">
        <v>7.2000000000000002</v>
      </c>
      <c r="I244" s="190"/>
      <c r="J244" s="14"/>
      <c r="K244" s="14"/>
      <c r="L244" s="186"/>
      <c r="M244" s="191"/>
      <c r="N244" s="192"/>
      <c r="O244" s="192"/>
      <c r="P244" s="192"/>
      <c r="Q244" s="192"/>
      <c r="R244" s="192"/>
      <c r="S244" s="192"/>
      <c r="T244" s="19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87" t="s">
        <v>159</v>
      </c>
      <c r="AU244" s="187" t="s">
        <v>81</v>
      </c>
      <c r="AV244" s="14" t="s">
        <v>81</v>
      </c>
      <c r="AW244" s="14" t="s">
        <v>32</v>
      </c>
      <c r="AX244" s="14" t="s">
        <v>79</v>
      </c>
      <c r="AY244" s="187" t="s">
        <v>150</v>
      </c>
    </row>
    <row r="245" s="2" customFormat="1" ht="33" customHeight="1">
      <c r="A245" s="38"/>
      <c r="B245" s="164"/>
      <c r="C245" s="165" t="s">
        <v>364</v>
      </c>
      <c r="D245" s="165" t="s">
        <v>152</v>
      </c>
      <c r="E245" s="166" t="s">
        <v>365</v>
      </c>
      <c r="F245" s="167" t="s">
        <v>366</v>
      </c>
      <c r="G245" s="168" t="s">
        <v>155</v>
      </c>
      <c r="H245" s="169">
        <v>2.8799999999999999</v>
      </c>
      <c r="I245" s="170"/>
      <c r="J245" s="171">
        <f>ROUND(I245*H245,2)</f>
        <v>0</v>
      </c>
      <c r="K245" s="167" t="s">
        <v>156</v>
      </c>
      <c r="L245" s="39"/>
      <c r="M245" s="172" t="s">
        <v>3</v>
      </c>
      <c r="N245" s="173" t="s">
        <v>42</v>
      </c>
      <c r="O245" s="72"/>
      <c r="P245" s="174">
        <f>O245*H245</f>
        <v>0</v>
      </c>
      <c r="Q245" s="174">
        <v>0</v>
      </c>
      <c r="R245" s="174">
        <f>Q245*H245</f>
        <v>0</v>
      </c>
      <c r="S245" s="174">
        <v>0</v>
      </c>
      <c r="T245" s="17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76" t="s">
        <v>157</v>
      </c>
      <c r="AT245" s="176" t="s">
        <v>152</v>
      </c>
      <c r="AU245" s="176" t="s">
        <v>81</v>
      </c>
      <c r="AY245" s="19" t="s">
        <v>150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9" t="s">
        <v>79</v>
      </c>
      <c r="BK245" s="177">
        <f>ROUND(I245*H245,2)</f>
        <v>0</v>
      </c>
      <c r="BL245" s="19" t="s">
        <v>157</v>
      </c>
      <c r="BM245" s="176" t="s">
        <v>367</v>
      </c>
    </row>
    <row r="246" s="13" customFormat="1">
      <c r="A246" s="13"/>
      <c r="B246" s="178"/>
      <c r="C246" s="13"/>
      <c r="D246" s="179" t="s">
        <v>159</v>
      </c>
      <c r="E246" s="180" t="s">
        <v>3</v>
      </c>
      <c r="F246" s="181" t="s">
        <v>368</v>
      </c>
      <c r="G246" s="13"/>
      <c r="H246" s="180" t="s">
        <v>3</v>
      </c>
      <c r="I246" s="182"/>
      <c r="J246" s="13"/>
      <c r="K246" s="13"/>
      <c r="L246" s="178"/>
      <c r="M246" s="183"/>
      <c r="N246" s="184"/>
      <c r="O246" s="184"/>
      <c r="P246" s="184"/>
      <c r="Q246" s="184"/>
      <c r="R246" s="184"/>
      <c r="S246" s="184"/>
      <c r="T246" s="18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0" t="s">
        <v>159</v>
      </c>
      <c r="AU246" s="180" t="s">
        <v>81</v>
      </c>
      <c r="AV246" s="13" t="s">
        <v>79</v>
      </c>
      <c r="AW246" s="13" t="s">
        <v>32</v>
      </c>
      <c r="AX246" s="13" t="s">
        <v>71</v>
      </c>
      <c r="AY246" s="180" t="s">
        <v>150</v>
      </c>
    </row>
    <row r="247" s="14" customFormat="1">
      <c r="A247" s="14"/>
      <c r="B247" s="186"/>
      <c r="C247" s="14"/>
      <c r="D247" s="179" t="s">
        <v>159</v>
      </c>
      <c r="E247" s="187" t="s">
        <v>3</v>
      </c>
      <c r="F247" s="188" t="s">
        <v>369</v>
      </c>
      <c r="G247" s="14"/>
      <c r="H247" s="189">
        <v>2.8799999999999999</v>
      </c>
      <c r="I247" s="190"/>
      <c r="J247" s="14"/>
      <c r="K247" s="14"/>
      <c r="L247" s="186"/>
      <c r="M247" s="191"/>
      <c r="N247" s="192"/>
      <c r="O247" s="192"/>
      <c r="P247" s="192"/>
      <c r="Q247" s="192"/>
      <c r="R247" s="192"/>
      <c r="S247" s="192"/>
      <c r="T247" s="19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87" t="s">
        <v>159</v>
      </c>
      <c r="AU247" s="187" t="s">
        <v>81</v>
      </c>
      <c r="AV247" s="14" t="s">
        <v>81</v>
      </c>
      <c r="AW247" s="14" t="s">
        <v>32</v>
      </c>
      <c r="AX247" s="14" t="s">
        <v>79</v>
      </c>
      <c r="AY247" s="187" t="s">
        <v>150</v>
      </c>
    </row>
    <row r="248" s="2" customFormat="1" ht="44.25" customHeight="1">
      <c r="A248" s="38"/>
      <c r="B248" s="164"/>
      <c r="C248" s="165" t="s">
        <v>370</v>
      </c>
      <c r="D248" s="165" t="s">
        <v>152</v>
      </c>
      <c r="E248" s="166" t="s">
        <v>162</v>
      </c>
      <c r="F248" s="167" t="s">
        <v>163</v>
      </c>
      <c r="G248" s="168" t="s">
        <v>155</v>
      </c>
      <c r="H248" s="169">
        <v>2.8799999999999999</v>
      </c>
      <c r="I248" s="170"/>
      <c r="J248" s="171">
        <f>ROUND(I248*H248,2)</f>
        <v>0</v>
      </c>
      <c r="K248" s="167" t="s">
        <v>156</v>
      </c>
      <c r="L248" s="39"/>
      <c r="M248" s="172" t="s">
        <v>3</v>
      </c>
      <c r="N248" s="173" t="s">
        <v>42</v>
      </c>
      <c r="O248" s="72"/>
      <c r="P248" s="174">
        <f>O248*H248</f>
        <v>0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76" t="s">
        <v>157</v>
      </c>
      <c r="AT248" s="176" t="s">
        <v>152</v>
      </c>
      <c r="AU248" s="176" t="s">
        <v>81</v>
      </c>
      <c r="AY248" s="19" t="s">
        <v>150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9" t="s">
        <v>79</v>
      </c>
      <c r="BK248" s="177">
        <f>ROUND(I248*H248,2)</f>
        <v>0</v>
      </c>
      <c r="BL248" s="19" t="s">
        <v>157</v>
      </c>
      <c r="BM248" s="176" t="s">
        <v>371</v>
      </c>
    </row>
    <row r="249" s="13" customFormat="1">
      <c r="A249" s="13"/>
      <c r="B249" s="178"/>
      <c r="C249" s="13"/>
      <c r="D249" s="179" t="s">
        <v>159</v>
      </c>
      <c r="E249" s="180" t="s">
        <v>3</v>
      </c>
      <c r="F249" s="181" t="s">
        <v>372</v>
      </c>
      <c r="G249" s="13"/>
      <c r="H249" s="180" t="s">
        <v>3</v>
      </c>
      <c r="I249" s="182"/>
      <c r="J249" s="13"/>
      <c r="K249" s="13"/>
      <c r="L249" s="178"/>
      <c r="M249" s="183"/>
      <c r="N249" s="184"/>
      <c r="O249" s="184"/>
      <c r="P249" s="184"/>
      <c r="Q249" s="184"/>
      <c r="R249" s="184"/>
      <c r="S249" s="184"/>
      <c r="T249" s="18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0" t="s">
        <v>159</v>
      </c>
      <c r="AU249" s="180" t="s">
        <v>81</v>
      </c>
      <c r="AV249" s="13" t="s">
        <v>79</v>
      </c>
      <c r="AW249" s="13" t="s">
        <v>32</v>
      </c>
      <c r="AX249" s="13" t="s">
        <v>71</v>
      </c>
      <c r="AY249" s="180" t="s">
        <v>150</v>
      </c>
    </row>
    <row r="250" s="14" customFormat="1">
      <c r="A250" s="14"/>
      <c r="B250" s="186"/>
      <c r="C250" s="14"/>
      <c r="D250" s="179" t="s">
        <v>159</v>
      </c>
      <c r="E250" s="187" t="s">
        <v>3</v>
      </c>
      <c r="F250" s="188" t="s">
        <v>369</v>
      </c>
      <c r="G250" s="14"/>
      <c r="H250" s="189">
        <v>2.8799999999999999</v>
      </c>
      <c r="I250" s="190"/>
      <c r="J250" s="14"/>
      <c r="K250" s="14"/>
      <c r="L250" s="186"/>
      <c r="M250" s="191"/>
      <c r="N250" s="192"/>
      <c r="O250" s="192"/>
      <c r="P250" s="192"/>
      <c r="Q250" s="192"/>
      <c r="R250" s="192"/>
      <c r="S250" s="192"/>
      <c r="T250" s="19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87" t="s">
        <v>159</v>
      </c>
      <c r="AU250" s="187" t="s">
        <v>81</v>
      </c>
      <c r="AV250" s="14" t="s">
        <v>81</v>
      </c>
      <c r="AW250" s="14" t="s">
        <v>32</v>
      </c>
      <c r="AX250" s="14" t="s">
        <v>79</v>
      </c>
      <c r="AY250" s="187" t="s">
        <v>150</v>
      </c>
    </row>
    <row r="251" s="2" customFormat="1">
      <c r="A251" s="38"/>
      <c r="B251" s="164"/>
      <c r="C251" s="165" t="s">
        <v>373</v>
      </c>
      <c r="D251" s="165" t="s">
        <v>152</v>
      </c>
      <c r="E251" s="166" t="s">
        <v>374</v>
      </c>
      <c r="F251" s="167" t="s">
        <v>375</v>
      </c>
      <c r="G251" s="168" t="s">
        <v>155</v>
      </c>
      <c r="H251" s="169">
        <v>1.44</v>
      </c>
      <c r="I251" s="170"/>
      <c r="J251" s="171">
        <f>ROUND(I251*H251,2)</f>
        <v>0</v>
      </c>
      <c r="K251" s="167" t="s">
        <v>156</v>
      </c>
      <c r="L251" s="39"/>
      <c r="M251" s="172" t="s">
        <v>3</v>
      </c>
      <c r="N251" s="173" t="s">
        <v>42</v>
      </c>
      <c r="O251" s="72"/>
      <c r="P251" s="174">
        <f>O251*H251</f>
        <v>0</v>
      </c>
      <c r="Q251" s="174">
        <v>0</v>
      </c>
      <c r="R251" s="174">
        <f>Q251*H251</f>
        <v>0</v>
      </c>
      <c r="S251" s="174">
        <v>0</v>
      </c>
      <c r="T251" s="17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76" t="s">
        <v>157</v>
      </c>
      <c r="AT251" s="176" t="s">
        <v>152</v>
      </c>
      <c r="AU251" s="176" t="s">
        <v>81</v>
      </c>
      <c r="AY251" s="19" t="s">
        <v>150</v>
      </c>
      <c r="BE251" s="177">
        <f>IF(N251="základní",J251,0)</f>
        <v>0</v>
      </c>
      <c r="BF251" s="177">
        <f>IF(N251="snížená",J251,0)</f>
        <v>0</v>
      </c>
      <c r="BG251" s="177">
        <f>IF(N251="zákl. přenesená",J251,0)</f>
        <v>0</v>
      </c>
      <c r="BH251" s="177">
        <f>IF(N251="sníž. přenesená",J251,0)</f>
        <v>0</v>
      </c>
      <c r="BI251" s="177">
        <f>IF(N251="nulová",J251,0)</f>
        <v>0</v>
      </c>
      <c r="BJ251" s="19" t="s">
        <v>79</v>
      </c>
      <c r="BK251" s="177">
        <f>ROUND(I251*H251,2)</f>
        <v>0</v>
      </c>
      <c r="BL251" s="19" t="s">
        <v>157</v>
      </c>
      <c r="BM251" s="176" t="s">
        <v>376</v>
      </c>
    </row>
    <row r="252" s="13" customFormat="1">
      <c r="A252" s="13"/>
      <c r="B252" s="178"/>
      <c r="C252" s="13"/>
      <c r="D252" s="179" t="s">
        <v>159</v>
      </c>
      <c r="E252" s="180" t="s">
        <v>3</v>
      </c>
      <c r="F252" s="181" t="s">
        <v>377</v>
      </c>
      <c r="G252" s="13"/>
      <c r="H252" s="180" t="s">
        <v>3</v>
      </c>
      <c r="I252" s="182"/>
      <c r="J252" s="13"/>
      <c r="K252" s="13"/>
      <c r="L252" s="178"/>
      <c r="M252" s="183"/>
      <c r="N252" s="184"/>
      <c r="O252" s="184"/>
      <c r="P252" s="184"/>
      <c r="Q252" s="184"/>
      <c r="R252" s="184"/>
      <c r="S252" s="184"/>
      <c r="T252" s="18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0" t="s">
        <v>159</v>
      </c>
      <c r="AU252" s="180" t="s">
        <v>81</v>
      </c>
      <c r="AV252" s="13" t="s">
        <v>79</v>
      </c>
      <c r="AW252" s="13" t="s">
        <v>32</v>
      </c>
      <c r="AX252" s="13" t="s">
        <v>71</v>
      </c>
      <c r="AY252" s="180" t="s">
        <v>150</v>
      </c>
    </row>
    <row r="253" s="14" customFormat="1">
      <c r="A253" s="14"/>
      <c r="B253" s="186"/>
      <c r="C253" s="14"/>
      <c r="D253" s="179" t="s">
        <v>159</v>
      </c>
      <c r="E253" s="187" t="s">
        <v>3</v>
      </c>
      <c r="F253" s="188" t="s">
        <v>378</v>
      </c>
      <c r="G253" s="14"/>
      <c r="H253" s="189">
        <v>1.44</v>
      </c>
      <c r="I253" s="190"/>
      <c r="J253" s="14"/>
      <c r="K253" s="14"/>
      <c r="L253" s="186"/>
      <c r="M253" s="191"/>
      <c r="N253" s="192"/>
      <c r="O253" s="192"/>
      <c r="P253" s="192"/>
      <c r="Q253" s="192"/>
      <c r="R253" s="192"/>
      <c r="S253" s="192"/>
      <c r="T253" s="19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87" t="s">
        <v>159</v>
      </c>
      <c r="AU253" s="187" t="s">
        <v>81</v>
      </c>
      <c r="AV253" s="14" t="s">
        <v>81</v>
      </c>
      <c r="AW253" s="14" t="s">
        <v>32</v>
      </c>
      <c r="AX253" s="14" t="s">
        <v>79</v>
      </c>
      <c r="AY253" s="187" t="s">
        <v>150</v>
      </c>
    </row>
    <row r="254" s="2" customFormat="1" ht="16.5" customHeight="1">
      <c r="A254" s="38"/>
      <c r="B254" s="164"/>
      <c r="C254" s="210" t="s">
        <v>379</v>
      </c>
      <c r="D254" s="210" t="s">
        <v>380</v>
      </c>
      <c r="E254" s="211" t="s">
        <v>381</v>
      </c>
      <c r="F254" s="212" t="s">
        <v>382</v>
      </c>
      <c r="G254" s="213" t="s">
        <v>181</v>
      </c>
      <c r="H254" s="214">
        <v>1.944</v>
      </c>
      <c r="I254" s="215"/>
      <c r="J254" s="216">
        <f>ROUND(I254*H254,2)</f>
        <v>0</v>
      </c>
      <c r="K254" s="212" t="s">
        <v>156</v>
      </c>
      <c r="L254" s="217"/>
      <c r="M254" s="218" t="s">
        <v>3</v>
      </c>
      <c r="N254" s="219" t="s">
        <v>42</v>
      </c>
      <c r="O254" s="72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76" t="s">
        <v>198</v>
      </c>
      <c r="AT254" s="176" t="s">
        <v>380</v>
      </c>
      <c r="AU254" s="176" t="s">
        <v>81</v>
      </c>
      <c r="AY254" s="19" t="s">
        <v>150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9" t="s">
        <v>79</v>
      </c>
      <c r="BK254" s="177">
        <f>ROUND(I254*H254,2)</f>
        <v>0</v>
      </c>
      <c r="BL254" s="19" t="s">
        <v>157</v>
      </c>
      <c r="BM254" s="176" t="s">
        <v>383</v>
      </c>
    </row>
    <row r="255" s="13" customFormat="1">
      <c r="A255" s="13"/>
      <c r="B255" s="178"/>
      <c r="C255" s="13"/>
      <c r="D255" s="179" t="s">
        <v>159</v>
      </c>
      <c r="E255" s="180" t="s">
        <v>3</v>
      </c>
      <c r="F255" s="181" t="s">
        <v>384</v>
      </c>
      <c r="G255" s="13"/>
      <c r="H255" s="180" t="s">
        <v>3</v>
      </c>
      <c r="I255" s="182"/>
      <c r="J255" s="13"/>
      <c r="K255" s="13"/>
      <c r="L255" s="178"/>
      <c r="M255" s="183"/>
      <c r="N255" s="184"/>
      <c r="O255" s="184"/>
      <c r="P255" s="184"/>
      <c r="Q255" s="184"/>
      <c r="R255" s="184"/>
      <c r="S255" s="184"/>
      <c r="T255" s="18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0" t="s">
        <v>159</v>
      </c>
      <c r="AU255" s="180" t="s">
        <v>81</v>
      </c>
      <c r="AV255" s="13" t="s">
        <v>79</v>
      </c>
      <c r="AW255" s="13" t="s">
        <v>32</v>
      </c>
      <c r="AX255" s="13" t="s">
        <v>71</v>
      </c>
      <c r="AY255" s="180" t="s">
        <v>150</v>
      </c>
    </row>
    <row r="256" s="14" customFormat="1">
      <c r="A256" s="14"/>
      <c r="B256" s="186"/>
      <c r="C256" s="14"/>
      <c r="D256" s="179" t="s">
        <v>159</v>
      </c>
      <c r="E256" s="187" t="s">
        <v>3</v>
      </c>
      <c r="F256" s="188" t="s">
        <v>385</v>
      </c>
      <c r="G256" s="14"/>
      <c r="H256" s="189">
        <v>1.944</v>
      </c>
      <c r="I256" s="190"/>
      <c r="J256" s="14"/>
      <c r="K256" s="14"/>
      <c r="L256" s="186"/>
      <c r="M256" s="191"/>
      <c r="N256" s="192"/>
      <c r="O256" s="192"/>
      <c r="P256" s="192"/>
      <c r="Q256" s="192"/>
      <c r="R256" s="192"/>
      <c r="S256" s="192"/>
      <c r="T256" s="19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87" t="s">
        <v>159</v>
      </c>
      <c r="AU256" s="187" t="s">
        <v>81</v>
      </c>
      <c r="AV256" s="14" t="s">
        <v>81</v>
      </c>
      <c r="AW256" s="14" t="s">
        <v>32</v>
      </c>
      <c r="AX256" s="14" t="s">
        <v>79</v>
      </c>
      <c r="AY256" s="187" t="s">
        <v>150</v>
      </c>
    </row>
    <row r="257" s="2" customFormat="1">
      <c r="A257" s="38"/>
      <c r="B257" s="164"/>
      <c r="C257" s="165" t="s">
        <v>386</v>
      </c>
      <c r="D257" s="165" t="s">
        <v>152</v>
      </c>
      <c r="E257" s="166" t="s">
        <v>387</v>
      </c>
      <c r="F257" s="167" t="s">
        <v>388</v>
      </c>
      <c r="G257" s="168" t="s">
        <v>174</v>
      </c>
      <c r="H257" s="169">
        <v>7.2000000000000002</v>
      </c>
      <c r="I257" s="170"/>
      <c r="J257" s="171">
        <f>ROUND(I257*H257,2)</f>
        <v>0</v>
      </c>
      <c r="K257" s="167" t="s">
        <v>156</v>
      </c>
      <c r="L257" s="39"/>
      <c r="M257" s="172" t="s">
        <v>3</v>
      </c>
      <c r="N257" s="173" t="s">
        <v>42</v>
      </c>
      <c r="O257" s="72"/>
      <c r="P257" s="174">
        <f>O257*H257</f>
        <v>0</v>
      </c>
      <c r="Q257" s="174">
        <v>0</v>
      </c>
      <c r="R257" s="174">
        <f>Q257*H257</f>
        <v>0</v>
      </c>
      <c r="S257" s="174">
        <v>0</v>
      </c>
      <c r="T257" s="17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76" t="s">
        <v>157</v>
      </c>
      <c r="AT257" s="176" t="s">
        <v>152</v>
      </c>
      <c r="AU257" s="176" t="s">
        <v>81</v>
      </c>
      <c r="AY257" s="19" t="s">
        <v>150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9" t="s">
        <v>79</v>
      </c>
      <c r="BK257" s="177">
        <f>ROUND(I257*H257,2)</f>
        <v>0</v>
      </c>
      <c r="BL257" s="19" t="s">
        <v>157</v>
      </c>
      <c r="BM257" s="176" t="s">
        <v>389</v>
      </c>
    </row>
    <row r="258" s="13" customFormat="1">
      <c r="A258" s="13"/>
      <c r="B258" s="178"/>
      <c r="C258" s="13"/>
      <c r="D258" s="179" t="s">
        <v>159</v>
      </c>
      <c r="E258" s="180" t="s">
        <v>3</v>
      </c>
      <c r="F258" s="181" t="s">
        <v>362</v>
      </c>
      <c r="G258" s="13"/>
      <c r="H258" s="180" t="s">
        <v>3</v>
      </c>
      <c r="I258" s="182"/>
      <c r="J258" s="13"/>
      <c r="K258" s="13"/>
      <c r="L258" s="178"/>
      <c r="M258" s="183"/>
      <c r="N258" s="184"/>
      <c r="O258" s="184"/>
      <c r="P258" s="184"/>
      <c r="Q258" s="184"/>
      <c r="R258" s="184"/>
      <c r="S258" s="184"/>
      <c r="T258" s="18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0" t="s">
        <v>159</v>
      </c>
      <c r="AU258" s="180" t="s">
        <v>81</v>
      </c>
      <c r="AV258" s="13" t="s">
        <v>79</v>
      </c>
      <c r="AW258" s="13" t="s">
        <v>32</v>
      </c>
      <c r="AX258" s="13" t="s">
        <v>71</v>
      </c>
      <c r="AY258" s="180" t="s">
        <v>150</v>
      </c>
    </row>
    <row r="259" s="14" customFormat="1">
      <c r="A259" s="14"/>
      <c r="B259" s="186"/>
      <c r="C259" s="14"/>
      <c r="D259" s="179" t="s">
        <v>159</v>
      </c>
      <c r="E259" s="187" t="s">
        <v>3</v>
      </c>
      <c r="F259" s="188" t="s">
        <v>363</v>
      </c>
      <c r="G259" s="14"/>
      <c r="H259" s="189">
        <v>7.2000000000000002</v>
      </c>
      <c r="I259" s="190"/>
      <c r="J259" s="14"/>
      <c r="K259" s="14"/>
      <c r="L259" s="186"/>
      <c r="M259" s="191"/>
      <c r="N259" s="192"/>
      <c r="O259" s="192"/>
      <c r="P259" s="192"/>
      <c r="Q259" s="192"/>
      <c r="R259" s="192"/>
      <c r="S259" s="192"/>
      <c r="T259" s="19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87" t="s">
        <v>159</v>
      </c>
      <c r="AU259" s="187" t="s">
        <v>81</v>
      </c>
      <c r="AV259" s="14" t="s">
        <v>81</v>
      </c>
      <c r="AW259" s="14" t="s">
        <v>32</v>
      </c>
      <c r="AX259" s="14" t="s">
        <v>79</v>
      </c>
      <c r="AY259" s="187" t="s">
        <v>150</v>
      </c>
    </row>
    <row r="260" s="2" customFormat="1" ht="16.5" customHeight="1">
      <c r="A260" s="38"/>
      <c r="B260" s="164"/>
      <c r="C260" s="165" t="s">
        <v>390</v>
      </c>
      <c r="D260" s="165" t="s">
        <v>152</v>
      </c>
      <c r="E260" s="166" t="s">
        <v>391</v>
      </c>
      <c r="F260" s="167" t="s">
        <v>392</v>
      </c>
      <c r="G260" s="168" t="s">
        <v>155</v>
      </c>
      <c r="H260" s="169">
        <v>0.71999999999999997</v>
      </c>
      <c r="I260" s="170"/>
      <c r="J260" s="171">
        <f>ROUND(I260*H260,2)</f>
        <v>0</v>
      </c>
      <c r="K260" s="167" t="s">
        <v>156</v>
      </c>
      <c r="L260" s="39"/>
      <c r="M260" s="172" t="s">
        <v>3</v>
      </c>
      <c r="N260" s="173" t="s">
        <v>42</v>
      </c>
      <c r="O260" s="72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76" t="s">
        <v>157</v>
      </c>
      <c r="AT260" s="176" t="s">
        <v>152</v>
      </c>
      <c r="AU260" s="176" t="s">
        <v>81</v>
      </c>
      <c r="AY260" s="19" t="s">
        <v>150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9" t="s">
        <v>79</v>
      </c>
      <c r="BK260" s="177">
        <f>ROUND(I260*H260,2)</f>
        <v>0</v>
      </c>
      <c r="BL260" s="19" t="s">
        <v>157</v>
      </c>
      <c r="BM260" s="176" t="s">
        <v>393</v>
      </c>
    </row>
    <row r="261" s="13" customFormat="1">
      <c r="A261" s="13"/>
      <c r="B261" s="178"/>
      <c r="C261" s="13"/>
      <c r="D261" s="179" t="s">
        <v>159</v>
      </c>
      <c r="E261" s="180" t="s">
        <v>3</v>
      </c>
      <c r="F261" s="181" t="s">
        <v>394</v>
      </c>
      <c r="G261" s="13"/>
      <c r="H261" s="180" t="s">
        <v>3</v>
      </c>
      <c r="I261" s="182"/>
      <c r="J261" s="13"/>
      <c r="K261" s="13"/>
      <c r="L261" s="178"/>
      <c r="M261" s="183"/>
      <c r="N261" s="184"/>
      <c r="O261" s="184"/>
      <c r="P261" s="184"/>
      <c r="Q261" s="184"/>
      <c r="R261" s="184"/>
      <c r="S261" s="184"/>
      <c r="T261" s="18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0" t="s">
        <v>159</v>
      </c>
      <c r="AU261" s="180" t="s">
        <v>81</v>
      </c>
      <c r="AV261" s="13" t="s">
        <v>79</v>
      </c>
      <c r="AW261" s="13" t="s">
        <v>32</v>
      </c>
      <c r="AX261" s="13" t="s">
        <v>71</v>
      </c>
      <c r="AY261" s="180" t="s">
        <v>150</v>
      </c>
    </row>
    <row r="262" s="14" customFormat="1">
      <c r="A262" s="14"/>
      <c r="B262" s="186"/>
      <c r="C262" s="14"/>
      <c r="D262" s="179" t="s">
        <v>159</v>
      </c>
      <c r="E262" s="187" t="s">
        <v>3</v>
      </c>
      <c r="F262" s="188" t="s">
        <v>395</v>
      </c>
      <c r="G262" s="14"/>
      <c r="H262" s="189">
        <v>0.71999999999999997</v>
      </c>
      <c r="I262" s="190"/>
      <c r="J262" s="14"/>
      <c r="K262" s="14"/>
      <c r="L262" s="186"/>
      <c r="M262" s="191"/>
      <c r="N262" s="192"/>
      <c r="O262" s="192"/>
      <c r="P262" s="192"/>
      <c r="Q262" s="192"/>
      <c r="R262" s="192"/>
      <c r="S262" s="192"/>
      <c r="T262" s="19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87" t="s">
        <v>159</v>
      </c>
      <c r="AU262" s="187" t="s">
        <v>81</v>
      </c>
      <c r="AV262" s="14" t="s">
        <v>81</v>
      </c>
      <c r="AW262" s="14" t="s">
        <v>32</v>
      </c>
      <c r="AX262" s="14" t="s">
        <v>79</v>
      </c>
      <c r="AY262" s="187" t="s">
        <v>150</v>
      </c>
    </row>
    <row r="263" s="2" customFormat="1">
      <c r="A263" s="38"/>
      <c r="B263" s="164"/>
      <c r="C263" s="165" t="s">
        <v>396</v>
      </c>
      <c r="D263" s="165" t="s">
        <v>152</v>
      </c>
      <c r="E263" s="166" t="s">
        <v>397</v>
      </c>
      <c r="F263" s="167" t="s">
        <v>398</v>
      </c>
      <c r="G263" s="168" t="s">
        <v>399</v>
      </c>
      <c r="H263" s="169">
        <v>116</v>
      </c>
      <c r="I263" s="170"/>
      <c r="J263" s="171">
        <f>ROUND(I263*H263,2)</f>
        <v>0</v>
      </c>
      <c r="K263" s="167" t="s">
        <v>156</v>
      </c>
      <c r="L263" s="39"/>
      <c r="M263" s="172" t="s">
        <v>3</v>
      </c>
      <c r="N263" s="173" t="s">
        <v>42</v>
      </c>
      <c r="O263" s="72"/>
      <c r="P263" s="174">
        <f>O263*H263</f>
        <v>0</v>
      </c>
      <c r="Q263" s="174">
        <v>0.00033</v>
      </c>
      <c r="R263" s="174">
        <f>Q263*H263</f>
        <v>0.038280000000000002</v>
      </c>
      <c r="S263" s="174">
        <v>0</v>
      </c>
      <c r="T263" s="17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76" t="s">
        <v>157</v>
      </c>
      <c r="AT263" s="176" t="s">
        <v>152</v>
      </c>
      <c r="AU263" s="176" t="s">
        <v>81</v>
      </c>
      <c r="AY263" s="19" t="s">
        <v>150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9" t="s">
        <v>79</v>
      </c>
      <c r="BK263" s="177">
        <f>ROUND(I263*H263,2)</f>
        <v>0</v>
      </c>
      <c r="BL263" s="19" t="s">
        <v>157</v>
      </c>
      <c r="BM263" s="176" t="s">
        <v>400</v>
      </c>
    </row>
    <row r="264" s="13" customFormat="1">
      <c r="A264" s="13"/>
      <c r="B264" s="178"/>
      <c r="C264" s="13"/>
      <c r="D264" s="179" t="s">
        <v>159</v>
      </c>
      <c r="E264" s="180" t="s">
        <v>3</v>
      </c>
      <c r="F264" s="181" t="s">
        <v>401</v>
      </c>
      <c r="G264" s="13"/>
      <c r="H264" s="180" t="s">
        <v>3</v>
      </c>
      <c r="I264" s="182"/>
      <c r="J264" s="13"/>
      <c r="K264" s="13"/>
      <c r="L264" s="178"/>
      <c r="M264" s="183"/>
      <c r="N264" s="184"/>
      <c r="O264" s="184"/>
      <c r="P264" s="184"/>
      <c r="Q264" s="184"/>
      <c r="R264" s="184"/>
      <c r="S264" s="184"/>
      <c r="T264" s="18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0" t="s">
        <v>159</v>
      </c>
      <c r="AU264" s="180" t="s">
        <v>81</v>
      </c>
      <c r="AV264" s="13" t="s">
        <v>79</v>
      </c>
      <c r="AW264" s="13" t="s">
        <v>32</v>
      </c>
      <c r="AX264" s="13" t="s">
        <v>71</v>
      </c>
      <c r="AY264" s="180" t="s">
        <v>150</v>
      </c>
    </row>
    <row r="265" s="13" customFormat="1">
      <c r="A265" s="13"/>
      <c r="B265" s="178"/>
      <c r="C265" s="13"/>
      <c r="D265" s="179" t="s">
        <v>159</v>
      </c>
      <c r="E265" s="180" t="s">
        <v>3</v>
      </c>
      <c r="F265" s="181" t="s">
        <v>402</v>
      </c>
      <c r="G265" s="13"/>
      <c r="H265" s="180" t="s">
        <v>3</v>
      </c>
      <c r="I265" s="182"/>
      <c r="J265" s="13"/>
      <c r="K265" s="13"/>
      <c r="L265" s="178"/>
      <c r="M265" s="183"/>
      <c r="N265" s="184"/>
      <c r="O265" s="184"/>
      <c r="P265" s="184"/>
      <c r="Q265" s="184"/>
      <c r="R265" s="184"/>
      <c r="S265" s="184"/>
      <c r="T265" s="18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0" t="s">
        <v>159</v>
      </c>
      <c r="AU265" s="180" t="s">
        <v>81</v>
      </c>
      <c r="AV265" s="13" t="s">
        <v>79</v>
      </c>
      <c r="AW265" s="13" t="s">
        <v>32</v>
      </c>
      <c r="AX265" s="13" t="s">
        <v>71</v>
      </c>
      <c r="AY265" s="180" t="s">
        <v>150</v>
      </c>
    </row>
    <row r="266" s="14" customFormat="1">
      <c r="A266" s="14"/>
      <c r="B266" s="186"/>
      <c r="C266" s="14"/>
      <c r="D266" s="179" t="s">
        <v>159</v>
      </c>
      <c r="E266" s="187" t="s">
        <v>3</v>
      </c>
      <c r="F266" s="188" t="s">
        <v>403</v>
      </c>
      <c r="G266" s="14"/>
      <c r="H266" s="189">
        <v>56</v>
      </c>
      <c r="I266" s="190"/>
      <c r="J266" s="14"/>
      <c r="K266" s="14"/>
      <c r="L266" s="186"/>
      <c r="M266" s="191"/>
      <c r="N266" s="192"/>
      <c r="O266" s="192"/>
      <c r="P266" s="192"/>
      <c r="Q266" s="192"/>
      <c r="R266" s="192"/>
      <c r="S266" s="192"/>
      <c r="T266" s="19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87" t="s">
        <v>159</v>
      </c>
      <c r="AU266" s="187" t="s">
        <v>81</v>
      </c>
      <c r="AV266" s="14" t="s">
        <v>81</v>
      </c>
      <c r="AW266" s="14" t="s">
        <v>32</v>
      </c>
      <c r="AX266" s="14" t="s">
        <v>71</v>
      </c>
      <c r="AY266" s="187" t="s">
        <v>150</v>
      </c>
    </row>
    <row r="267" s="13" customFormat="1">
      <c r="A267" s="13"/>
      <c r="B267" s="178"/>
      <c r="C267" s="13"/>
      <c r="D267" s="179" t="s">
        <v>159</v>
      </c>
      <c r="E267" s="180" t="s">
        <v>3</v>
      </c>
      <c r="F267" s="181" t="s">
        <v>404</v>
      </c>
      <c r="G267" s="13"/>
      <c r="H267" s="180" t="s">
        <v>3</v>
      </c>
      <c r="I267" s="182"/>
      <c r="J267" s="13"/>
      <c r="K267" s="13"/>
      <c r="L267" s="178"/>
      <c r="M267" s="183"/>
      <c r="N267" s="184"/>
      <c r="O267" s="184"/>
      <c r="P267" s="184"/>
      <c r="Q267" s="184"/>
      <c r="R267" s="184"/>
      <c r="S267" s="184"/>
      <c r="T267" s="18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0" t="s">
        <v>159</v>
      </c>
      <c r="AU267" s="180" t="s">
        <v>81</v>
      </c>
      <c r="AV267" s="13" t="s">
        <v>79</v>
      </c>
      <c r="AW267" s="13" t="s">
        <v>32</v>
      </c>
      <c r="AX267" s="13" t="s">
        <v>71</v>
      </c>
      <c r="AY267" s="180" t="s">
        <v>150</v>
      </c>
    </row>
    <row r="268" s="14" customFormat="1">
      <c r="A268" s="14"/>
      <c r="B268" s="186"/>
      <c r="C268" s="14"/>
      <c r="D268" s="179" t="s">
        <v>159</v>
      </c>
      <c r="E268" s="187" t="s">
        <v>3</v>
      </c>
      <c r="F268" s="188" t="s">
        <v>405</v>
      </c>
      <c r="G268" s="14"/>
      <c r="H268" s="189">
        <v>60</v>
      </c>
      <c r="I268" s="190"/>
      <c r="J268" s="14"/>
      <c r="K268" s="14"/>
      <c r="L268" s="186"/>
      <c r="M268" s="191"/>
      <c r="N268" s="192"/>
      <c r="O268" s="192"/>
      <c r="P268" s="192"/>
      <c r="Q268" s="192"/>
      <c r="R268" s="192"/>
      <c r="S268" s="192"/>
      <c r="T268" s="19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87" t="s">
        <v>159</v>
      </c>
      <c r="AU268" s="187" t="s">
        <v>81</v>
      </c>
      <c r="AV268" s="14" t="s">
        <v>81</v>
      </c>
      <c r="AW268" s="14" t="s">
        <v>32</v>
      </c>
      <c r="AX268" s="14" t="s">
        <v>71</v>
      </c>
      <c r="AY268" s="187" t="s">
        <v>150</v>
      </c>
    </row>
    <row r="269" s="15" customFormat="1">
      <c r="A269" s="15"/>
      <c r="B269" s="194"/>
      <c r="C269" s="15"/>
      <c r="D269" s="179" t="s">
        <v>159</v>
      </c>
      <c r="E269" s="195" t="s">
        <v>3</v>
      </c>
      <c r="F269" s="196" t="s">
        <v>211</v>
      </c>
      <c r="G269" s="15"/>
      <c r="H269" s="197">
        <v>116</v>
      </c>
      <c r="I269" s="198"/>
      <c r="J269" s="15"/>
      <c r="K269" s="15"/>
      <c r="L269" s="194"/>
      <c r="M269" s="199"/>
      <c r="N269" s="200"/>
      <c r="O269" s="200"/>
      <c r="P269" s="200"/>
      <c r="Q269" s="200"/>
      <c r="R269" s="200"/>
      <c r="S269" s="200"/>
      <c r="T269" s="20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195" t="s">
        <v>159</v>
      </c>
      <c r="AU269" s="195" t="s">
        <v>81</v>
      </c>
      <c r="AV269" s="15" t="s">
        <v>157</v>
      </c>
      <c r="AW269" s="15" t="s">
        <v>32</v>
      </c>
      <c r="AX269" s="15" t="s">
        <v>79</v>
      </c>
      <c r="AY269" s="195" t="s">
        <v>150</v>
      </c>
    </row>
    <row r="270" s="2" customFormat="1" ht="21.75" customHeight="1">
      <c r="A270" s="38"/>
      <c r="B270" s="164"/>
      <c r="C270" s="165" t="s">
        <v>406</v>
      </c>
      <c r="D270" s="165" t="s">
        <v>152</v>
      </c>
      <c r="E270" s="166" t="s">
        <v>407</v>
      </c>
      <c r="F270" s="167" t="s">
        <v>408</v>
      </c>
      <c r="G270" s="168" t="s">
        <v>399</v>
      </c>
      <c r="H270" s="169">
        <v>21.199999999999999</v>
      </c>
      <c r="I270" s="170"/>
      <c r="J270" s="171">
        <f>ROUND(I270*H270,2)</f>
        <v>0</v>
      </c>
      <c r="K270" s="167" t="s">
        <v>156</v>
      </c>
      <c r="L270" s="39"/>
      <c r="M270" s="172" t="s">
        <v>3</v>
      </c>
      <c r="N270" s="173" t="s">
        <v>42</v>
      </c>
      <c r="O270" s="72"/>
      <c r="P270" s="174">
        <f>O270*H270</f>
        <v>0</v>
      </c>
      <c r="Q270" s="174">
        <v>0.0074400000000000004</v>
      </c>
      <c r="R270" s="174">
        <f>Q270*H270</f>
        <v>0.15772800000000001</v>
      </c>
      <c r="S270" s="174">
        <v>0</v>
      </c>
      <c r="T270" s="17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76" t="s">
        <v>256</v>
      </c>
      <c r="AT270" s="176" t="s">
        <v>152</v>
      </c>
      <c r="AU270" s="176" t="s">
        <v>81</v>
      </c>
      <c r="AY270" s="19" t="s">
        <v>150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9" t="s">
        <v>79</v>
      </c>
      <c r="BK270" s="177">
        <f>ROUND(I270*H270,2)</f>
        <v>0</v>
      </c>
      <c r="BL270" s="19" t="s">
        <v>256</v>
      </c>
      <c r="BM270" s="176" t="s">
        <v>409</v>
      </c>
    </row>
    <row r="271" s="13" customFormat="1">
      <c r="A271" s="13"/>
      <c r="B271" s="178"/>
      <c r="C271" s="13"/>
      <c r="D271" s="179" t="s">
        <v>159</v>
      </c>
      <c r="E271" s="180" t="s">
        <v>3</v>
      </c>
      <c r="F271" s="181" t="s">
        <v>401</v>
      </c>
      <c r="G271" s="13"/>
      <c r="H271" s="180" t="s">
        <v>3</v>
      </c>
      <c r="I271" s="182"/>
      <c r="J271" s="13"/>
      <c r="K271" s="13"/>
      <c r="L271" s="178"/>
      <c r="M271" s="183"/>
      <c r="N271" s="184"/>
      <c r="O271" s="184"/>
      <c r="P271" s="184"/>
      <c r="Q271" s="184"/>
      <c r="R271" s="184"/>
      <c r="S271" s="184"/>
      <c r="T271" s="18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0" t="s">
        <v>159</v>
      </c>
      <c r="AU271" s="180" t="s">
        <v>81</v>
      </c>
      <c r="AV271" s="13" t="s">
        <v>79</v>
      </c>
      <c r="AW271" s="13" t="s">
        <v>32</v>
      </c>
      <c r="AX271" s="13" t="s">
        <v>71</v>
      </c>
      <c r="AY271" s="180" t="s">
        <v>150</v>
      </c>
    </row>
    <row r="272" s="14" customFormat="1">
      <c r="A272" s="14"/>
      <c r="B272" s="186"/>
      <c r="C272" s="14"/>
      <c r="D272" s="179" t="s">
        <v>159</v>
      </c>
      <c r="E272" s="187" t="s">
        <v>3</v>
      </c>
      <c r="F272" s="188" t="s">
        <v>410</v>
      </c>
      <c r="G272" s="14"/>
      <c r="H272" s="189">
        <v>4.2999999999999998</v>
      </c>
      <c r="I272" s="190"/>
      <c r="J272" s="14"/>
      <c r="K272" s="14"/>
      <c r="L272" s="186"/>
      <c r="M272" s="191"/>
      <c r="N272" s="192"/>
      <c r="O272" s="192"/>
      <c r="P272" s="192"/>
      <c r="Q272" s="192"/>
      <c r="R272" s="192"/>
      <c r="S272" s="192"/>
      <c r="T272" s="19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87" t="s">
        <v>159</v>
      </c>
      <c r="AU272" s="187" t="s">
        <v>81</v>
      </c>
      <c r="AV272" s="14" t="s">
        <v>81</v>
      </c>
      <c r="AW272" s="14" t="s">
        <v>32</v>
      </c>
      <c r="AX272" s="14" t="s">
        <v>71</v>
      </c>
      <c r="AY272" s="187" t="s">
        <v>150</v>
      </c>
    </row>
    <row r="273" s="14" customFormat="1">
      <c r="A273" s="14"/>
      <c r="B273" s="186"/>
      <c r="C273" s="14"/>
      <c r="D273" s="179" t="s">
        <v>159</v>
      </c>
      <c r="E273" s="187" t="s">
        <v>3</v>
      </c>
      <c r="F273" s="188" t="s">
        <v>411</v>
      </c>
      <c r="G273" s="14"/>
      <c r="H273" s="189">
        <v>4.9000000000000004</v>
      </c>
      <c r="I273" s="190"/>
      <c r="J273" s="14"/>
      <c r="K273" s="14"/>
      <c r="L273" s="186"/>
      <c r="M273" s="191"/>
      <c r="N273" s="192"/>
      <c r="O273" s="192"/>
      <c r="P273" s="192"/>
      <c r="Q273" s="192"/>
      <c r="R273" s="192"/>
      <c r="S273" s="192"/>
      <c r="T273" s="19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87" t="s">
        <v>159</v>
      </c>
      <c r="AU273" s="187" t="s">
        <v>81</v>
      </c>
      <c r="AV273" s="14" t="s">
        <v>81</v>
      </c>
      <c r="AW273" s="14" t="s">
        <v>32</v>
      </c>
      <c r="AX273" s="14" t="s">
        <v>71</v>
      </c>
      <c r="AY273" s="187" t="s">
        <v>150</v>
      </c>
    </row>
    <row r="274" s="13" customFormat="1">
      <c r="A274" s="13"/>
      <c r="B274" s="178"/>
      <c r="C274" s="13"/>
      <c r="D274" s="179" t="s">
        <v>159</v>
      </c>
      <c r="E274" s="180" t="s">
        <v>3</v>
      </c>
      <c r="F274" s="181" t="s">
        <v>412</v>
      </c>
      <c r="G274" s="13"/>
      <c r="H274" s="180" t="s">
        <v>3</v>
      </c>
      <c r="I274" s="182"/>
      <c r="J274" s="13"/>
      <c r="K274" s="13"/>
      <c r="L274" s="178"/>
      <c r="M274" s="183"/>
      <c r="N274" s="184"/>
      <c r="O274" s="184"/>
      <c r="P274" s="184"/>
      <c r="Q274" s="184"/>
      <c r="R274" s="184"/>
      <c r="S274" s="184"/>
      <c r="T274" s="18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0" t="s">
        <v>159</v>
      </c>
      <c r="AU274" s="180" t="s">
        <v>81</v>
      </c>
      <c r="AV274" s="13" t="s">
        <v>79</v>
      </c>
      <c r="AW274" s="13" t="s">
        <v>32</v>
      </c>
      <c r="AX274" s="13" t="s">
        <v>71</v>
      </c>
      <c r="AY274" s="180" t="s">
        <v>150</v>
      </c>
    </row>
    <row r="275" s="14" customFormat="1">
      <c r="A275" s="14"/>
      <c r="B275" s="186"/>
      <c r="C275" s="14"/>
      <c r="D275" s="179" t="s">
        <v>159</v>
      </c>
      <c r="E275" s="187" t="s">
        <v>3</v>
      </c>
      <c r="F275" s="188" t="s">
        <v>413</v>
      </c>
      <c r="G275" s="14"/>
      <c r="H275" s="189">
        <v>12</v>
      </c>
      <c r="I275" s="190"/>
      <c r="J275" s="14"/>
      <c r="K275" s="14"/>
      <c r="L275" s="186"/>
      <c r="M275" s="191"/>
      <c r="N275" s="192"/>
      <c r="O275" s="192"/>
      <c r="P275" s="192"/>
      <c r="Q275" s="192"/>
      <c r="R275" s="192"/>
      <c r="S275" s="192"/>
      <c r="T275" s="19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87" t="s">
        <v>159</v>
      </c>
      <c r="AU275" s="187" t="s">
        <v>81</v>
      </c>
      <c r="AV275" s="14" t="s">
        <v>81</v>
      </c>
      <c r="AW275" s="14" t="s">
        <v>32</v>
      </c>
      <c r="AX275" s="14" t="s">
        <v>71</v>
      </c>
      <c r="AY275" s="187" t="s">
        <v>150</v>
      </c>
    </row>
    <row r="276" s="15" customFormat="1">
      <c r="A276" s="15"/>
      <c r="B276" s="194"/>
      <c r="C276" s="15"/>
      <c r="D276" s="179" t="s">
        <v>159</v>
      </c>
      <c r="E276" s="195" t="s">
        <v>3</v>
      </c>
      <c r="F276" s="196" t="s">
        <v>211</v>
      </c>
      <c r="G276" s="15"/>
      <c r="H276" s="197">
        <v>21.199999999999999</v>
      </c>
      <c r="I276" s="198"/>
      <c r="J276" s="15"/>
      <c r="K276" s="15"/>
      <c r="L276" s="194"/>
      <c r="M276" s="199"/>
      <c r="N276" s="200"/>
      <c r="O276" s="200"/>
      <c r="P276" s="200"/>
      <c r="Q276" s="200"/>
      <c r="R276" s="200"/>
      <c r="S276" s="200"/>
      <c r="T276" s="20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195" t="s">
        <v>159</v>
      </c>
      <c r="AU276" s="195" t="s">
        <v>81</v>
      </c>
      <c r="AV276" s="15" t="s">
        <v>157</v>
      </c>
      <c r="AW276" s="15" t="s">
        <v>32</v>
      </c>
      <c r="AX276" s="15" t="s">
        <v>79</v>
      </c>
      <c r="AY276" s="195" t="s">
        <v>150</v>
      </c>
    </row>
    <row r="277" s="2" customFormat="1" ht="21.75" customHeight="1">
      <c r="A277" s="38"/>
      <c r="B277" s="164"/>
      <c r="C277" s="165" t="s">
        <v>414</v>
      </c>
      <c r="D277" s="165" t="s">
        <v>152</v>
      </c>
      <c r="E277" s="166" t="s">
        <v>415</v>
      </c>
      <c r="F277" s="167" t="s">
        <v>416</v>
      </c>
      <c r="G277" s="168" t="s">
        <v>417</v>
      </c>
      <c r="H277" s="169">
        <v>1</v>
      </c>
      <c r="I277" s="170"/>
      <c r="J277" s="171">
        <f>ROUND(I277*H277,2)</f>
        <v>0</v>
      </c>
      <c r="K277" s="167" t="s">
        <v>3</v>
      </c>
      <c r="L277" s="39"/>
      <c r="M277" s="172" t="s">
        <v>3</v>
      </c>
      <c r="N277" s="173" t="s">
        <v>42</v>
      </c>
      <c r="O277" s="72"/>
      <c r="P277" s="174">
        <f>O277*H277</f>
        <v>0</v>
      </c>
      <c r="Q277" s="174">
        <v>0</v>
      </c>
      <c r="R277" s="174">
        <f>Q277*H277</f>
        <v>0</v>
      </c>
      <c r="S277" s="174">
        <v>0</v>
      </c>
      <c r="T277" s="17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76" t="s">
        <v>256</v>
      </c>
      <c r="AT277" s="176" t="s">
        <v>152</v>
      </c>
      <c r="AU277" s="176" t="s">
        <v>81</v>
      </c>
      <c r="AY277" s="19" t="s">
        <v>150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19" t="s">
        <v>79</v>
      </c>
      <c r="BK277" s="177">
        <f>ROUND(I277*H277,2)</f>
        <v>0</v>
      </c>
      <c r="BL277" s="19" t="s">
        <v>256</v>
      </c>
      <c r="BM277" s="176" t="s">
        <v>418</v>
      </c>
    </row>
    <row r="278" s="2" customFormat="1" ht="21.75" customHeight="1">
      <c r="A278" s="38"/>
      <c r="B278" s="164"/>
      <c r="C278" s="165" t="s">
        <v>419</v>
      </c>
      <c r="D278" s="165" t="s">
        <v>152</v>
      </c>
      <c r="E278" s="166" t="s">
        <v>420</v>
      </c>
      <c r="F278" s="167" t="s">
        <v>421</v>
      </c>
      <c r="G278" s="168" t="s">
        <v>422</v>
      </c>
      <c r="H278" s="169">
        <v>1</v>
      </c>
      <c r="I278" s="170"/>
      <c r="J278" s="171">
        <f>ROUND(I278*H278,2)</f>
        <v>0</v>
      </c>
      <c r="K278" s="167" t="s">
        <v>3</v>
      </c>
      <c r="L278" s="39"/>
      <c r="M278" s="172" t="s">
        <v>3</v>
      </c>
      <c r="N278" s="173" t="s">
        <v>42</v>
      </c>
      <c r="O278" s="72"/>
      <c r="P278" s="174">
        <f>O278*H278</f>
        <v>0</v>
      </c>
      <c r="Q278" s="174">
        <v>0</v>
      </c>
      <c r="R278" s="174">
        <f>Q278*H278</f>
        <v>0</v>
      </c>
      <c r="S278" s="174">
        <v>0</v>
      </c>
      <c r="T278" s="17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76" t="s">
        <v>256</v>
      </c>
      <c r="AT278" s="176" t="s">
        <v>152</v>
      </c>
      <c r="AU278" s="176" t="s">
        <v>81</v>
      </c>
      <c r="AY278" s="19" t="s">
        <v>150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9" t="s">
        <v>79</v>
      </c>
      <c r="BK278" s="177">
        <f>ROUND(I278*H278,2)</f>
        <v>0</v>
      </c>
      <c r="BL278" s="19" t="s">
        <v>256</v>
      </c>
      <c r="BM278" s="176" t="s">
        <v>423</v>
      </c>
    </row>
    <row r="279" s="2" customFormat="1">
      <c r="A279" s="38"/>
      <c r="B279" s="164"/>
      <c r="C279" s="165" t="s">
        <v>424</v>
      </c>
      <c r="D279" s="165" t="s">
        <v>152</v>
      </c>
      <c r="E279" s="166" t="s">
        <v>425</v>
      </c>
      <c r="F279" s="167" t="s">
        <v>426</v>
      </c>
      <c r="G279" s="168" t="s">
        <v>422</v>
      </c>
      <c r="H279" s="169">
        <v>1</v>
      </c>
      <c r="I279" s="170"/>
      <c r="J279" s="171">
        <f>ROUND(I279*H279,2)</f>
        <v>0</v>
      </c>
      <c r="K279" s="167" t="s">
        <v>3</v>
      </c>
      <c r="L279" s="39"/>
      <c r="M279" s="172" t="s">
        <v>3</v>
      </c>
      <c r="N279" s="173" t="s">
        <v>42</v>
      </c>
      <c r="O279" s="72"/>
      <c r="P279" s="174">
        <f>O279*H279</f>
        <v>0</v>
      </c>
      <c r="Q279" s="174">
        <v>0</v>
      </c>
      <c r="R279" s="174">
        <f>Q279*H279</f>
        <v>0</v>
      </c>
      <c r="S279" s="174">
        <v>0</v>
      </c>
      <c r="T279" s="17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6" t="s">
        <v>256</v>
      </c>
      <c r="AT279" s="176" t="s">
        <v>152</v>
      </c>
      <c r="AU279" s="176" t="s">
        <v>81</v>
      </c>
      <c r="AY279" s="19" t="s">
        <v>150</v>
      </c>
      <c r="BE279" s="177">
        <f>IF(N279="základní",J279,0)</f>
        <v>0</v>
      </c>
      <c r="BF279" s="177">
        <f>IF(N279="snížená",J279,0)</f>
        <v>0</v>
      </c>
      <c r="BG279" s="177">
        <f>IF(N279="zákl. přenesená",J279,0)</f>
        <v>0</v>
      </c>
      <c r="BH279" s="177">
        <f>IF(N279="sníž. přenesená",J279,0)</f>
        <v>0</v>
      </c>
      <c r="BI279" s="177">
        <f>IF(N279="nulová",J279,0)</f>
        <v>0</v>
      </c>
      <c r="BJ279" s="19" t="s">
        <v>79</v>
      </c>
      <c r="BK279" s="177">
        <f>ROUND(I279*H279,2)</f>
        <v>0</v>
      </c>
      <c r="BL279" s="19" t="s">
        <v>256</v>
      </c>
      <c r="BM279" s="176" t="s">
        <v>427</v>
      </c>
    </row>
    <row r="280" s="12" customFormat="1" ht="22.8" customHeight="1">
      <c r="A280" s="12"/>
      <c r="B280" s="151"/>
      <c r="C280" s="12"/>
      <c r="D280" s="152" t="s">
        <v>70</v>
      </c>
      <c r="E280" s="162" t="s">
        <v>204</v>
      </c>
      <c r="F280" s="162" t="s">
        <v>428</v>
      </c>
      <c r="G280" s="12"/>
      <c r="H280" s="12"/>
      <c r="I280" s="154"/>
      <c r="J280" s="163">
        <f>BK280</f>
        <v>0</v>
      </c>
      <c r="K280" s="12"/>
      <c r="L280" s="151"/>
      <c r="M280" s="156"/>
      <c r="N280" s="157"/>
      <c r="O280" s="157"/>
      <c r="P280" s="158">
        <f>SUM(P281:P342)</f>
        <v>0</v>
      </c>
      <c r="Q280" s="157"/>
      <c r="R280" s="158">
        <f>SUM(R281:R342)</f>
        <v>0.00023000000000000001</v>
      </c>
      <c r="S280" s="157"/>
      <c r="T280" s="159">
        <f>SUM(T281:T342)</f>
        <v>116.57387300000001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2" t="s">
        <v>79</v>
      </c>
      <c r="AT280" s="160" t="s">
        <v>70</v>
      </c>
      <c r="AU280" s="160" t="s">
        <v>79</v>
      </c>
      <c r="AY280" s="152" t="s">
        <v>150</v>
      </c>
      <c r="BK280" s="161">
        <f>SUM(BK281:BK342)</f>
        <v>0</v>
      </c>
    </row>
    <row r="281" s="2" customFormat="1" ht="114.9" customHeight="1">
      <c r="A281" s="38"/>
      <c r="B281" s="164"/>
      <c r="C281" s="165" t="s">
        <v>429</v>
      </c>
      <c r="D281" s="165" t="s">
        <v>152</v>
      </c>
      <c r="E281" s="166" t="s">
        <v>430</v>
      </c>
      <c r="F281" s="167" t="s">
        <v>431</v>
      </c>
      <c r="G281" s="168" t="s">
        <v>432</v>
      </c>
      <c r="H281" s="169">
        <v>1</v>
      </c>
      <c r="I281" s="170"/>
      <c r="J281" s="171">
        <f>ROUND(I281*H281,2)</f>
        <v>0</v>
      </c>
      <c r="K281" s="167" t="s">
        <v>3</v>
      </c>
      <c r="L281" s="39"/>
      <c r="M281" s="172" t="s">
        <v>3</v>
      </c>
      <c r="N281" s="173" t="s">
        <v>42</v>
      </c>
      <c r="O281" s="72"/>
      <c r="P281" s="174">
        <f>O281*H281</f>
        <v>0</v>
      </c>
      <c r="Q281" s="174">
        <v>0</v>
      </c>
      <c r="R281" s="174">
        <f>Q281*H281</f>
        <v>0</v>
      </c>
      <c r="S281" s="174">
        <v>0</v>
      </c>
      <c r="T281" s="17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76" t="s">
        <v>157</v>
      </c>
      <c r="AT281" s="176" t="s">
        <v>152</v>
      </c>
      <c r="AU281" s="176" t="s">
        <v>81</v>
      </c>
      <c r="AY281" s="19" t="s">
        <v>150</v>
      </c>
      <c r="BE281" s="177">
        <f>IF(N281="základní",J281,0)</f>
        <v>0</v>
      </c>
      <c r="BF281" s="177">
        <f>IF(N281="snížená",J281,0)</f>
        <v>0</v>
      </c>
      <c r="BG281" s="177">
        <f>IF(N281="zákl. přenesená",J281,0)</f>
        <v>0</v>
      </c>
      <c r="BH281" s="177">
        <f>IF(N281="sníž. přenesená",J281,0)</f>
        <v>0</v>
      </c>
      <c r="BI281" s="177">
        <f>IF(N281="nulová",J281,0)</f>
        <v>0</v>
      </c>
      <c r="BJ281" s="19" t="s">
        <v>79</v>
      </c>
      <c r="BK281" s="177">
        <f>ROUND(I281*H281,2)</f>
        <v>0</v>
      </c>
      <c r="BL281" s="19" t="s">
        <v>157</v>
      </c>
      <c r="BM281" s="176" t="s">
        <v>433</v>
      </c>
    </row>
    <row r="282" s="2" customFormat="1" ht="16.5" customHeight="1">
      <c r="A282" s="38"/>
      <c r="B282" s="164"/>
      <c r="C282" s="165" t="s">
        <v>434</v>
      </c>
      <c r="D282" s="165" t="s">
        <v>152</v>
      </c>
      <c r="E282" s="166" t="s">
        <v>435</v>
      </c>
      <c r="F282" s="167" t="s">
        <v>436</v>
      </c>
      <c r="G282" s="168" t="s">
        <v>155</v>
      </c>
      <c r="H282" s="169">
        <v>2.79</v>
      </c>
      <c r="I282" s="170"/>
      <c r="J282" s="171">
        <f>ROUND(I282*H282,2)</f>
        <v>0</v>
      </c>
      <c r="K282" s="167" t="s">
        <v>156</v>
      </c>
      <c r="L282" s="39"/>
      <c r="M282" s="172" t="s">
        <v>3</v>
      </c>
      <c r="N282" s="173" t="s">
        <v>42</v>
      </c>
      <c r="O282" s="72"/>
      <c r="P282" s="174">
        <f>O282*H282</f>
        <v>0</v>
      </c>
      <c r="Q282" s="174">
        <v>0</v>
      </c>
      <c r="R282" s="174">
        <f>Q282*H282</f>
        <v>0</v>
      </c>
      <c r="S282" s="174">
        <v>2.3999999999999999</v>
      </c>
      <c r="T282" s="175">
        <f>S282*H282</f>
        <v>6.6959999999999997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6" t="s">
        <v>157</v>
      </c>
      <c r="AT282" s="176" t="s">
        <v>152</v>
      </c>
      <c r="AU282" s="176" t="s">
        <v>81</v>
      </c>
      <c r="AY282" s="19" t="s">
        <v>150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9" t="s">
        <v>79</v>
      </c>
      <c r="BK282" s="177">
        <f>ROUND(I282*H282,2)</f>
        <v>0</v>
      </c>
      <c r="BL282" s="19" t="s">
        <v>157</v>
      </c>
      <c r="BM282" s="176" t="s">
        <v>437</v>
      </c>
    </row>
    <row r="283" s="13" customFormat="1">
      <c r="A283" s="13"/>
      <c r="B283" s="178"/>
      <c r="C283" s="13"/>
      <c r="D283" s="179" t="s">
        <v>159</v>
      </c>
      <c r="E283" s="180" t="s">
        <v>3</v>
      </c>
      <c r="F283" s="181" t="s">
        <v>438</v>
      </c>
      <c r="G283" s="13"/>
      <c r="H283" s="180" t="s">
        <v>3</v>
      </c>
      <c r="I283" s="182"/>
      <c r="J283" s="13"/>
      <c r="K283" s="13"/>
      <c r="L283" s="178"/>
      <c r="M283" s="183"/>
      <c r="N283" s="184"/>
      <c r="O283" s="184"/>
      <c r="P283" s="184"/>
      <c r="Q283" s="184"/>
      <c r="R283" s="184"/>
      <c r="S283" s="184"/>
      <c r="T283" s="18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0" t="s">
        <v>159</v>
      </c>
      <c r="AU283" s="180" t="s">
        <v>81</v>
      </c>
      <c r="AV283" s="13" t="s">
        <v>79</v>
      </c>
      <c r="AW283" s="13" t="s">
        <v>32</v>
      </c>
      <c r="AX283" s="13" t="s">
        <v>71</v>
      </c>
      <c r="AY283" s="180" t="s">
        <v>150</v>
      </c>
    </row>
    <row r="284" s="13" customFormat="1">
      <c r="A284" s="13"/>
      <c r="B284" s="178"/>
      <c r="C284" s="13"/>
      <c r="D284" s="179" t="s">
        <v>159</v>
      </c>
      <c r="E284" s="180" t="s">
        <v>3</v>
      </c>
      <c r="F284" s="181" t="s">
        <v>439</v>
      </c>
      <c r="G284" s="13"/>
      <c r="H284" s="180" t="s">
        <v>3</v>
      </c>
      <c r="I284" s="182"/>
      <c r="J284" s="13"/>
      <c r="K284" s="13"/>
      <c r="L284" s="178"/>
      <c r="M284" s="183"/>
      <c r="N284" s="184"/>
      <c r="O284" s="184"/>
      <c r="P284" s="184"/>
      <c r="Q284" s="184"/>
      <c r="R284" s="184"/>
      <c r="S284" s="184"/>
      <c r="T284" s="18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0" t="s">
        <v>159</v>
      </c>
      <c r="AU284" s="180" t="s">
        <v>81</v>
      </c>
      <c r="AV284" s="13" t="s">
        <v>79</v>
      </c>
      <c r="AW284" s="13" t="s">
        <v>32</v>
      </c>
      <c r="AX284" s="13" t="s">
        <v>71</v>
      </c>
      <c r="AY284" s="180" t="s">
        <v>150</v>
      </c>
    </row>
    <row r="285" s="14" customFormat="1">
      <c r="A285" s="14"/>
      <c r="B285" s="186"/>
      <c r="C285" s="14"/>
      <c r="D285" s="179" t="s">
        <v>159</v>
      </c>
      <c r="E285" s="187" t="s">
        <v>3</v>
      </c>
      <c r="F285" s="188" t="s">
        <v>440</v>
      </c>
      <c r="G285" s="14"/>
      <c r="H285" s="189">
        <v>0.35999999999999999</v>
      </c>
      <c r="I285" s="190"/>
      <c r="J285" s="14"/>
      <c r="K285" s="14"/>
      <c r="L285" s="186"/>
      <c r="M285" s="191"/>
      <c r="N285" s="192"/>
      <c r="O285" s="192"/>
      <c r="P285" s="192"/>
      <c r="Q285" s="192"/>
      <c r="R285" s="192"/>
      <c r="S285" s="192"/>
      <c r="T285" s="19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87" t="s">
        <v>159</v>
      </c>
      <c r="AU285" s="187" t="s">
        <v>81</v>
      </c>
      <c r="AV285" s="14" t="s">
        <v>81</v>
      </c>
      <c r="AW285" s="14" t="s">
        <v>32</v>
      </c>
      <c r="AX285" s="14" t="s">
        <v>71</v>
      </c>
      <c r="AY285" s="187" t="s">
        <v>150</v>
      </c>
    </row>
    <row r="286" s="14" customFormat="1">
      <c r="A286" s="14"/>
      <c r="B286" s="186"/>
      <c r="C286" s="14"/>
      <c r="D286" s="179" t="s">
        <v>159</v>
      </c>
      <c r="E286" s="187" t="s">
        <v>3</v>
      </c>
      <c r="F286" s="188" t="s">
        <v>441</v>
      </c>
      <c r="G286" s="14"/>
      <c r="H286" s="189">
        <v>0.073999999999999996</v>
      </c>
      <c r="I286" s="190"/>
      <c r="J286" s="14"/>
      <c r="K286" s="14"/>
      <c r="L286" s="186"/>
      <c r="M286" s="191"/>
      <c r="N286" s="192"/>
      <c r="O286" s="192"/>
      <c r="P286" s="192"/>
      <c r="Q286" s="192"/>
      <c r="R286" s="192"/>
      <c r="S286" s="192"/>
      <c r="T286" s="19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87" t="s">
        <v>159</v>
      </c>
      <c r="AU286" s="187" t="s">
        <v>81</v>
      </c>
      <c r="AV286" s="14" t="s">
        <v>81</v>
      </c>
      <c r="AW286" s="14" t="s">
        <v>32</v>
      </c>
      <c r="AX286" s="14" t="s">
        <v>71</v>
      </c>
      <c r="AY286" s="187" t="s">
        <v>150</v>
      </c>
    </row>
    <row r="287" s="13" customFormat="1">
      <c r="A287" s="13"/>
      <c r="B287" s="178"/>
      <c r="C287" s="13"/>
      <c r="D287" s="179" t="s">
        <v>159</v>
      </c>
      <c r="E287" s="180" t="s">
        <v>3</v>
      </c>
      <c r="F287" s="181" t="s">
        <v>442</v>
      </c>
      <c r="G287" s="13"/>
      <c r="H287" s="180" t="s">
        <v>3</v>
      </c>
      <c r="I287" s="182"/>
      <c r="J287" s="13"/>
      <c r="K287" s="13"/>
      <c r="L287" s="178"/>
      <c r="M287" s="183"/>
      <c r="N287" s="184"/>
      <c r="O287" s="184"/>
      <c r="P287" s="184"/>
      <c r="Q287" s="184"/>
      <c r="R287" s="184"/>
      <c r="S287" s="184"/>
      <c r="T287" s="18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0" t="s">
        <v>159</v>
      </c>
      <c r="AU287" s="180" t="s">
        <v>81</v>
      </c>
      <c r="AV287" s="13" t="s">
        <v>79</v>
      </c>
      <c r="AW287" s="13" t="s">
        <v>32</v>
      </c>
      <c r="AX287" s="13" t="s">
        <v>71</v>
      </c>
      <c r="AY287" s="180" t="s">
        <v>150</v>
      </c>
    </row>
    <row r="288" s="14" customFormat="1">
      <c r="A288" s="14"/>
      <c r="B288" s="186"/>
      <c r="C288" s="14"/>
      <c r="D288" s="179" t="s">
        <v>159</v>
      </c>
      <c r="E288" s="187" t="s">
        <v>3</v>
      </c>
      <c r="F288" s="188" t="s">
        <v>443</v>
      </c>
      <c r="G288" s="14"/>
      <c r="H288" s="189">
        <v>0.33800000000000002</v>
      </c>
      <c r="I288" s="190"/>
      <c r="J288" s="14"/>
      <c r="K288" s="14"/>
      <c r="L288" s="186"/>
      <c r="M288" s="191"/>
      <c r="N288" s="192"/>
      <c r="O288" s="192"/>
      <c r="P288" s="192"/>
      <c r="Q288" s="192"/>
      <c r="R288" s="192"/>
      <c r="S288" s="192"/>
      <c r="T288" s="19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87" t="s">
        <v>159</v>
      </c>
      <c r="AU288" s="187" t="s">
        <v>81</v>
      </c>
      <c r="AV288" s="14" t="s">
        <v>81</v>
      </c>
      <c r="AW288" s="14" t="s">
        <v>32</v>
      </c>
      <c r="AX288" s="14" t="s">
        <v>71</v>
      </c>
      <c r="AY288" s="187" t="s">
        <v>150</v>
      </c>
    </row>
    <row r="289" s="14" customFormat="1">
      <c r="A289" s="14"/>
      <c r="B289" s="186"/>
      <c r="C289" s="14"/>
      <c r="D289" s="179" t="s">
        <v>159</v>
      </c>
      <c r="E289" s="187" t="s">
        <v>3</v>
      </c>
      <c r="F289" s="188" t="s">
        <v>444</v>
      </c>
      <c r="G289" s="14"/>
      <c r="H289" s="189">
        <v>0.059999999999999998</v>
      </c>
      <c r="I289" s="190"/>
      <c r="J289" s="14"/>
      <c r="K289" s="14"/>
      <c r="L289" s="186"/>
      <c r="M289" s="191"/>
      <c r="N289" s="192"/>
      <c r="O289" s="192"/>
      <c r="P289" s="192"/>
      <c r="Q289" s="192"/>
      <c r="R289" s="192"/>
      <c r="S289" s="192"/>
      <c r="T289" s="19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87" t="s">
        <v>159</v>
      </c>
      <c r="AU289" s="187" t="s">
        <v>81</v>
      </c>
      <c r="AV289" s="14" t="s">
        <v>81</v>
      </c>
      <c r="AW289" s="14" t="s">
        <v>32</v>
      </c>
      <c r="AX289" s="14" t="s">
        <v>71</v>
      </c>
      <c r="AY289" s="187" t="s">
        <v>150</v>
      </c>
    </row>
    <row r="290" s="13" customFormat="1">
      <c r="A290" s="13"/>
      <c r="B290" s="178"/>
      <c r="C290" s="13"/>
      <c r="D290" s="179" t="s">
        <v>159</v>
      </c>
      <c r="E290" s="180" t="s">
        <v>3</v>
      </c>
      <c r="F290" s="181" t="s">
        <v>227</v>
      </c>
      <c r="G290" s="13"/>
      <c r="H290" s="180" t="s">
        <v>3</v>
      </c>
      <c r="I290" s="182"/>
      <c r="J290" s="13"/>
      <c r="K290" s="13"/>
      <c r="L290" s="178"/>
      <c r="M290" s="183"/>
      <c r="N290" s="184"/>
      <c r="O290" s="184"/>
      <c r="P290" s="184"/>
      <c r="Q290" s="184"/>
      <c r="R290" s="184"/>
      <c r="S290" s="184"/>
      <c r="T290" s="18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0" t="s">
        <v>159</v>
      </c>
      <c r="AU290" s="180" t="s">
        <v>81</v>
      </c>
      <c r="AV290" s="13" t="s">
        <v>79</v>
      </c>
      <c r="AW290" s="13" t="s">
        <v>32</v>
      </c>
      <c r="AX290" s="13" t="s">
        <v>71</v>
      </c>
      <c r="AY290" s="180" t="s">
        <v>150</v>
      </c>
    </row>
    <row r="291" s="14" customFormat="1">
      <c r="A291" s="14"/>
      <c r="B291" s="186"/>
      <c r="C291" s="14"/>
      <c r="D291" s="179" t="s">
        <v>159</v>
      </c>
      <c r="E291" s="187" t="s">
        <v>3</v>
      </c>
      <c r="F291" s="188" t="s">
        <v>445</v>
      </c>
      <c r="G291" s="14"/>
      <c r="H291" s="189">
        <v>0.17999999999999999</v>
      </c>
      <c r="I291" s="190"/>
      <c r="J291" s="14"/>
      <c r="K291" s="14"/>
      <c r="L291" s="186"/>
      <c r="M291" s="191"/>
      <c r="N291" s="192"/>
      <c r="O291" s="192"/>
      <c r="P291" s="192"/>
      <c r="Q291" s="192"/>
      <c r="R291" s="192"/>
      <c r="S291" s="192"/>
      <c r="T291" s="19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87" t="s">
        <v>159</v>
      </c>
      <c r="AU291" s="187" t="s">
        <v>81</v>
      </c>
      <c r="AV291" s="14" t="s">
        <v>81</v>
      </c>
      <c r="AW291" s="14" t="s">
        <v>32</v>
      </c>
      <c r="AX291" s="14" t="s">
        <v>71</v>
      </c>
      <c r="AY291" s="187" t="s">
        <v>150</v>
      </c>
    </row>
    <row r="292" s="14" customFormat="1">
      <c r="A292" s="14"/>
      <c r="B292" s="186"/>
      <c r="C292" s="14"/>
      <c r="D292" s="179" t="s">
        <v>159</v>
      </c>
      <c r="E292" s="187" t="s">
        <v>3</v>
      </c>
      <c r="F292" s="188" t="s">
        <v>446</v>
      </c>
      <c r="G292" s="14"/>
      <c r="H292" s="189">
        <v>0.017999999999999999</v>
      </c>
      <c r="I292" s="190"/>
      <c r="J292" s="14"/>
      <c r="K292" s="14"/>
      <c r="L292" s="186"/>
      <c r="M292" s="191"/>
      <c r="N292" s="192"/>
      <c r="O292" s="192"/>
      <c r="P292" s="192"/>
      <c r="Q292" s="192"/>
      <c r="R292" s="192"/>
      <c r="S292" s="192"/>
      <c r="T292" s="19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87" t="s">
        <v>159</v>
      </c>
      <c r="AU292" s="187" t="s">
        <v>81</v>
      </c>
      <c r="AV292" s="14" t="s">
        <v>81</v>
      </c>
      <c r="AW292" s="14" t="s">
        <v>32</v>
      </c>
      <c r="AX292" s="14" t="s">
        <v>71</v>
      </c>
      <c r="AY292" s="187" t="s">
        <v>150</v>
      </c>
    </row>
    <row r="293" s="13" customFormat="1">
      <c r="A293" s="13"/>
      <c r="B293" s="178"/>
      <c r="C293" s="13"/>
      <c r="D293" s="179" t="s">
        <v>159</v>
      </c>
      <c r="E293" s="180" t="s">
        <v>3</v>
      </c>
      <c r="F293" s="181" t="s">
        <v>447</v>
      </c>
      <c r="G293" s="13"/>
      <c r="H293" s="180" t="s">
        <v>3</v>
      </c>
      <c r="I293" s="182"/>
      <c r="J293" s="13"/>
      <c r="K293" s="13"/>
      <c r="L293" s="178"/>
      <c r="M293" s="183"/>
      <c r="N293" s="184"/>
      <c r="O293" s="184"/>
      <c r="P293" s="184"/>
      <c r="Q293" s="184"/>
      <c r="R293" s="184"/>
      <c r="S293" s="184"/>
      <c r="T293" s="18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0" t="s">
        <v>159</v>
      </c>
      <c r="AU293" s="180" t="s">
        <v>81</v>
      </c>
      <c r="AV293" s="13" t="s">
        <v>79</v>
      </c>
      <c r="AW293" s="13" t="s">
        <v>32</v>
      </c>
      <c r="AX293" s="13" t="s">
        <v>71</v>
      </c>
      <c r="AY293" s="180" t="s">
        <v>150</v>
      </c>
    </row>
    <row r="294" s="14" customFormat="1">
      <c r="A294" s="14"/>
      <c r="B294" s="186"/>
      <c r="C294" s="14"/>
      <c r="D294" s="179" t="s">
        <v>159</v>
      </c>
      <c r="E294" s="187" t="s">
        <v>3</v>
      </c>
      <c r="F294" s="188" t="s">
        <v>448</v>
      </c>
      <c r="G294" s="14"/>
      <c r="H294" s="189">
        <v>1.76</v>
      </c>
      <c r="I294" s="190"/>
      <c r="J294" s="14"/>
      <c r="K294" s="14"/>
      <c r="L294" s="186"/>
      <c r="M294" s="191"/>
      <c r="N294" s="192"/>
      <c r="O294" s="192"/>
      <c r="P294" s="192"/>
      <c r="Q294" s="192"/>
      <c r="R294" s="192"/>
      <c r="S294" s="192"/>
      <c r="T294" s="19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87" t="s">
        <v>159</v>
      </c>
      <c r="AU294" s="187" t="s">
        <v>81</v>
      </c>
      <c r="AV294" s="14" t="s">
        <v>81</v>
      </c>
      <c r="AW294" s="14" t="s">
        <v>32</v>
      </c>
      <c r="AX294" s="14" t="s">
        <v>71</v>
      </c>
      <c r="AY294" s="187" t="s">
        <v>150</v>
      </c>
    </row>
    <row r="295" s="15" customFormat="1">
      <c r="A295" s="15"/>
      <c r="B295" s="194"/>
      <c r="C295" s="15"/>
      <c r="D295" s="179" t="s">
        <v>159</v>
      </c>
      <c r="E295" s="195" t="s">
        <v>3</v>
      </c>
      <c r="F295" s="196" t="s">
        <v>211</v>
      </c>
      <c r="G295" s="15"/>
      <c r="H295" s="197">
        <v>2.79</v>
      </c>
      <c r="I295" s="198"/>
      <c r="J295" s="15"/>
      <c r="K295" s="15"/>
      <c r="L295" s="194"/>
      <c r="M295" s="199"/>
      <c r="N295" s="200"/>
      <c r="O295" s="200"/>
      <c r="P295" s="200"/>
      <c r="Q295" s="200"/>
      <c r="R295" s="200"/>
      <c r="S295" s="200"/>
      <c r="T295" s="20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195" t="s">
        <v>159</v>
      </c>
      <c r="AU295" s="195" t="s">
        <v>81</v>
      </c>
      <c r="AV295" s="15" t="s">
        <v>157</v>
      </c>
      <c r="AW295" s="15" t="s">
        <v>32</v>
      </c>
      <c r="AX295" s="15" t="s">
        <v>79</v>
      </c>
      <c r="AY295" s="195" t="s">
        <v>150</v>
      </c>
    </row>
    <row r="296" s="2" customFormat="1" ht="44.25" customHeight="1">
      <c r="A296" s="38"/>
      <c r="B296" s="164"/>
      <c r="C296" s="165" t="s">
        <v>449</v>
      </c>
      <c r="D296" s="165" t="s">
        <v>152</v>
      </c>
      <c r="E296" s="166" t="s">
        <v>450</v>
      </c>
      <c r="F296" s="167" t="s">
        <v>451</v>
      </c>
      <c r="G296" s="168" t="s">
        <v>174</v>
      </c>
      <c r="H296" s="169">
        <v>10.788</v>
      </c>
      <c r="I296" s="170"/>
      <c r="J296" s="171">
        <f>ROUND(I296*H296,2)</f>
        <v>0</v>
      </c>
      <c r="K296" s="167" t="s">
        <v>156</v>
      </c>
      <c r="L296" s="39"/>
      <c r="M296" s="172" t="s">
        <v>3</v>
      </c>
      <c r="N296" s="173" t="s">
        <v>42</v>
      </c>
      <c r="O296" s="72"/>
      <c r="P296" s="174">
        <f>O296*H296</f>
        <v>0</v>
      </c>
      <c r="Q296" s="174">
        <v>0</v>
      </c>
      <c r="R296" s="174">
        <f>Q296*H296</f>
        <v>0</v>
      </c>
      <c r="S296" s="174">
        <v>0.13100000000000001</v>
      </c>
      <c r="T296" s="175">
        <f>S296*H296</f>
        <v>1.4132280000000002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76" t="s">
        <v>157</v>
      </c>
      <c r="AT296" s="176" t="s">
        <v>152</v>
      </c>
      <c r="AU296" s="176" t="s">
        <v>81</v>
      </c>
      <c r="AY296" s="19" t="s">
        <v>150</v>
      </c>
      <c r="BE296" s="177">
        <f>IF(N296="základní",J296,0)</f>
        <v>0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19" t="s">
        <v>79</v>
      </c>
      <c r="BK296" s="177">
        <f>ROUND(I296*H296,2)</f>
        <v>0</v>
      </c>
      <c r="BL296" s="19" t="s">
        <v>157</v>
      </c>
      <c r="BM296" s="176" t="s">
        <v>452</v>
      </c>
    </row>
    <row r="297" s="13" customFormat="1">
      <c r="A297" s="13"/>
      <c r="B297" s="178"/>
      <c r="C297" s="13"/>
      <c r="D297" s="179" t="s">
        <v>159</v>
      </c>
      <c r="E297" s="180" t="s">
        <v>3</v>
      </c>
      <c r="F297" s="181" t="s">
        <v>209</v>
      </c>
      <c r="G297" s="13"/>
      <c r="H297" s="180" t="s">
        <v>3</v>
      </c>
      <c r="I297" s="182"/>
      <c r="J297" s="13"/>
      <c r="K297" s="13"/>
      <c r="L297" s="178"/>
      <c r="M297" s="183"/>
      <c r="N297" s="184"/>
      <c r="O297" s="184"/>
      <c r="P297" s="184"/>
      <c r="Q297" s="184"/>
      <c r="R297" s="184"/>
      <c r="S297" s="184"/>
      <c r="T297" s="18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0" t="s">
        <v>159</v>
      </c>
      <c r="AU297" s="180" t="s">
        <v>81</v>
      </c>
      <c r="AV297" s="13" t="s">
        <v>79</v>
      </c>
      <c r="AW297" s="13" t="s">
        <v>32</v>
      </c>
      <c r="AX297" s="13" t="s">
        <v>71</v>
      </c>
      <c r="AY297" s="180" t="s">
        <v>150</v>
      </c>
    </row>
    <row r="298" s="14" customFormat="1">
      <c r="A298" s="14"/>
      <c r="B298" s="186"/>
      <c r="C298" s="14"/>
      <c r="D298" s="179" t="s">
        <v>159</v>
      </c>
      <c r="E298" s="187" t="s">
        <v>3</v>
      </c>
      <c r="F298" s="188" t="s">
        <v>453</v>
      </c>
      <c r="G298" s="14"/>
      <c r="H298" s="189">
        <v>4.649</v>
      </c>
      <c r="I298" s="190"/>
      <c r="J298" s="14"/>
      <c r="K298" s="14"/>
      <c r="L298" s="186"/>
      <c r="M298" s="191"/>
      <c r="N298" s="192"/>
      <c r="O298" s="192"/>
      <c r="P298" s="192"/>
      <c r="Q298" s="192"/>
      <c r="R298" s="192"/>
      <c r="S298" s="192"/>
      <c r="T298" s="19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87" t="s">
        <v>159</v>
      </c>
      <c r="AU298" s="187" t="s">
        <v>81</v>
      </c>
      <c r="AV298" s="14" t="s">
        <v>81</v>
      </c>
      <c r="AW298" s="14" t="s">
        <v>32</v>
      </c>
      <c r="AX298" s="14" t="s">
        <v>71</v>
      </c>
      <c r="AY298" s="187" t="s">
        <v>150</v>
      </c>
    </row>
    <row r="299" s="13" customFormat="1">
      <c r="A299" s="13"/>
      <c r="B299" s="178"/>
      <c r="C299" s="13"/>
      <c r="D299" s="179" t="s">
        <v>159</v>
      </c>
      <c r="E299" s="180" t="s">
        <v>3</v>
      </c>
      <c r="F299" s="181" t="s">
        <v>221</v>
      </c>
      <c r="G299" s="13"/>
      <c r="H299" s="180" t="s">
        <v>3</v>
      </c>
      <c r="I299" s="182"/>
      <c r="J299" s="13"/>
      <c r="K299" s="13"/>
      <c r="L299" s="178"/>
      <c r="M299" s="183"/>
      <c r="N299" s="184"/>
      <c r="O299" s="184"/>
      <c r="P299" s="184"/>
      <c r="Q299" s="184"/>
      <c r="R299" s="184"/>
      <c r="S299" s="184"/>
      <c r="T299" s="18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0" t="s">
        <v>159</v>
      </c>
      <c r="AU299" s="180" t="s">
        <v>81</v>
      </c>
      <c r="AV299" s="13" t="s">
        <v>79</v>
      </c>
      <c r="AW299" s="13" t="s">
        <v>32</v>
      </c>
      <c r="AX299" s="13" t="s">
        <v>71</v>
      </c>
      <c r="AY299" s="180" t="s">
        <v>150</v>
      </c>
    </row>
    <row r="300" s="14" customFormat="1">
      <c r="A300" s="14"/>
      <c r="B300" s="186"/>
      <c r="C300" s="14"/>
      <c r="D300" s="179" t="s">
        <v>159</v>
      </c>
      <c r="E300" s="187" t="s">
        <v>3</v>
      </c>
      <c r="F300" s="188" t="s">
        <v>222</v>
      </c>
      <c r="G300" s="14"/>
      <c r="H300" s="189">
        <v>6.1390000000000002</v>
      </c>
      <c r="I300" s="190"/>
      <c r="J300" s="14"/>
      <c r="K300" s="14"/>
      <c r="L300" s="186"/>
      <c r="M300" s="191"/>
      <c r="N300" s="192"/>
      <c r="O300" s="192"/>
      <c r="P300" s="192"/>
      <c r="Q300" s="192"/>
      <c r="R300" s="192"/>
      <c r="S300" s="192"/>
      <c r="T300" s="19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87" t="s">
        <v>159</v>
      </c>
      <c r="AU300" s="187" t="s">
        <v>81</v>
      </c>
      <c r="AV300" s="14" t="s">
        <v>81</v>
      </c>
      <c r="AW300" s="14" t="s">
        <v>32</v>
      </c>
      <c r="AX300" s="14" t="s">
        <v>71</v>
      </c>
      <c r="AY300" s="187" t="s">
        <v>150</v>
      </c>
    </row>
    <row r="301" s="15" customFormat="1">
      <c r="A301" s="15"/>
      <c r="B301" s="194"/>
      <c r="C301" s="15"/>
      <c r="D301" s="179" t="s">
        <v>159</v>
      </c>
      <c r="E301" s="195" t="s">
        <v>3</v>
      </c>
      <c r="F301" s="196" t="s">
        <v>211</v>
      </c>
      <c r="G301" s="15"/>
      <c r="H301" s="197">
        <v>10.788</v>
      </c>
      <c r="I301" s="198"/>
      <c r="J301" s="15"/>
      <c r="K301" s="15"/>
      <c r="L301" s="194"/>
      <c r="M301" s="199"/>
      <c r="N301" s="200"/>
      <c r="O301" s="200"/>
      <c r="P301" s="200"/>
      <c r="Q301" s="200"/>
      <c r="R301" s="200"/>
      <c r="S301" s="200"/>
      <c r="T301" s="20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195" t="s">
        <v>159</v>
      </c>
      <c r="AU301" s="195" t="s">
        <v>81</v>
      </c>
      <c r="AV301" s="15" t="s">
        <v>157</v>
      </c>
      <c r="AW301" s="15" t="s">
        <v>32</v>
      </c>
      <c r="AX301" s="15" t="s">
        <v>79</v>
      </c>
      <c r="AY301" s="195" t="s">
        <v>150</v>
      </c>
    </row>
    <row r="302" s="2" customFormat="1" ht="44.25" customHeight="1">
      <c r="A302" s="38"/>
      <c r="B302" s="164"/>
      <c r="C302" s="165" t="s">
        <v>454</v>
      </c>
      <c r="D302" s="165" t="s">
        <v>152</v>
      </c>
      <c r="E302" s="166" t="s">
        <v>455</v>
      </c>
      <c r="F302" s="167" t="s">
        <v>456</v>
      </c>
      <c r="G302" s="168" t="s">
        <v>174</v>
      </c>
      <c r="H302" s="169">
        <v>6.423</v>
      </c>
      <c r="I302" s="170"/>
      <c r="J302" s="171">
        <f>ROUND(I302*H302,2)</f>
        <v>0</v>
      </c>
      <c r="K302" s="167" t="s">
        <v>156</v>
      </c>
      <c r="L302" s="39"/>
      <c r="M302" s="172" t="s">
        <v>3</v>
      </c>
      <c r="N302" s="173" t="s">
        <v>42</v>
      </c>
      <c r="O302" s="72"/>
      <c r="P302" s="174">
        <f>O302*H302</f>
        <v>0</v>
      </c>
      <c r="Q302" s="174">
        <v>0</v>
      </c>
      <c r="R302" s="174">
        <f>Q302*H302</f>
        <v>0</v>
      </c>
      <c r="S302" s="174">
        <v>0.26100000000000001</v>
      </c>
      <c r="T302" s="175">
        <f>S302*H302</f>
        <v>1.6764030000000001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76" t="s">
        <v>157</v>
      </c>
      <c r="AT302" s="176" t="s">
        <v>152</v>
      </c>
      <c r="AU302" s="176" t="s">
        <v>81</v>
      </c>
      <c r="AY302" s="19" t="s">
        <v>150</v>
      </c>
      <c r="BE302" s="177">
        <f>IF(N302="základní",J302,0)</f>
        <v>0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19" t="s">
        <v>79</v>
      </c>
      <c r="BK302" s="177">
        <f>ROUND(I302*H302,2)</f>
        <v>0</v>
      </c>
      <c r="BL302" s="19" t="s">
        <v>157</v>
      </c>
      <c r="BM302" s="176" t="s">
        <v>457</v>
      </c>
    </row>
    <row r="303" s="13" customFormat="1">
      <c r="A303" s="13"/>
      <c r="B303" s="178"/>
      <c r="C303" s="13"/>
      <c r="D303" s="179" t="s">
        <v>159</v>
      </c>
      <c r="E303" s="180" t="s">
        <v>3</v>
      </c>
      <c r="F303" s="181" t="s">
        <v>227</v>
      </c>
      <c r="G303" s="13"/>
      <c r="H303" s="180" t="s">
        <v>3</v>
      </c>
      <c r="I303" s="182"/>
      <c r="J303" s="13"/>
      <c r="K303" s="13"/>
      <c r="L303" s="178"/>
      <c r="M303" s="183"/>
      <c r="N303" s="184"/>
      <c r="O303" s="184"/>
      <c r="P303" s="184"/>
      <c r="Q303" s="184"/>
      <c r="R303" s="184"/>
      <c r="S303" s="184"/>
      <c r="T303" s="18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0" t="s">
        <v>159</v>
      </c>
      <c r="AU303" s="180" t="s">
        <v>81</v>
      </c>
      <c r="AV303" s="13" t="s">
        <v>79</v>
      </c>
      <c r="AW303" s="13" t="s">
        <v>32</v>
      </c>
      <c r="AX303" s="13" t="s">
        <v>71</v>
      </c>
      <c r="AY303" s="180" t="s">
        <v>150</v>
      </c>
    </row>
    <row r="304" s="14" customFormat="1">
      <c r="A304" s="14"/>
      <c r="B304" s="186"/>
      <c r="C304" s="14"/>
      <c r="D304" s="179" t="s">
        <v>159</v>
      </c>
      <c r="E304" s="187" t="s">
        <v>3</v>
      </c>
      <c r="F304" s="188" t="s">
        <v>458</v>
      </c>
      <c r="G304" s="14"/>
      <c r="H304" s="189">
        <v>6.423</v>
      </c>
      <c r="I304" s="190"/>
      <c r="J304" s="14"/>
      <c r="K304" s="14"/>
      <c r="L304" s="186"/>
      <c r="M304" s="191"/>
      <c r="N304" s="192"/>
      <c r="O304" s="192"/>
      <c r="P304" s="192"/>
      <c r="Q304" s="192"/>
      <c r="R304" s="192"/>
      <c r="S304" s="192"/>
      <c r="T304" s="19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87" t="s">
        <v>159</v>
      </c>
      <c r="AU304" s="187" t="s">
        <v>81</v>
      </c>
      <c r="AV304" s="14" t="s">
        <v>81</v>
      </c>
      <c r="AW304" s="14" t="s">
        <v>32</v>
      </c>
      <c r="AX304" s="14" t="s">
        <v>79</v>
      </c>
      <c r="AY304" s="187" t="s">
        <v>150</v>
      </c>
    </row>
    <row r="305" s="2" customFormat="1">
      <c r="A305" s="38"/>
      <c r="B305" s="164"/>
      <c r="C305" s="165" t="s">
        <v>459</v>
      </c>
      <c r="D305" s="165" t="s">
        <v>152</v>
      </c>
      <c r="E305" s="166" t="s">
        <v>460</v>
      </c>
      <c r="F305" s="167" t="s">
        <v>461</v>
      </c>
      <c r="G305" s="168" t="s">
        <v>155</v>
      </c>
      <c r="H305" s="169">
        <v>2.52</v>
      </c>
      <c r="I305" s="170"/>
      <c r="J305" s="171">
        <f>ROUND(I305*H305,2)</f>
        <v>0</v>
      </c>
      <c r="K305" s="167" t="s">
        <v>156</v>
      </c>
      <c r="L305" s="39"/>
      <c r="M305" s="172" t="s">
        <v>3</v>
      </c>
      <c r="N305" s="173" t="s">
        <v>42</v>
      </c>
      <c r="O305" s="72"/>
      <c r="P305" s="174">
        <f>O305*H305</f>
        <v>0</v>
      </c>
      <c r="Q305" s="174">
        <v>0</v>
      </c>
      <c r="R305" s="174">
        <f>Q305*H305</f>
        <v>0</v>
      </c>
      <c r="S305" s="174">
        <v>2.2000000000000002</v>
      </c>
      <c r="T305" s="175">
        <f>S305*H305</f>
        <v>5.5440000000000005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76" t="s">
        <v>157</v>
      </c>
      <c r="AT305" s="176" t="s">
        <v>152</v>
      </c>
      <c r="AU305" s="176" t="s">
        <v>81</v>
      </c>
      <c r="AY305" s="19" t="s">
        <v>150</v>
      </c>
      <c r="BE305" s="177">
        <f>IF(N305="základní",J305,0)</f>
        <v>0</v>
      </c>
      <c r="BF305" s="177">
        <f>IF(N305="snížená",J305,0)</f>
        <v>0</v>
      </c>
      <c r="BG305" s="177">
        <f>IF(N305="zákl. přenesená",J305,0)</f>
        <v>0</v>
      </c>
      <c r="BH305" s="177">
        <f>IF(N305="sníž. přenesená",J305,0)</f>
        <v>0</v>
      </c>
      <c r="BI305" s="177">
        <f>IF(N305="nulová",J305,0)</f>
        <v>0</v>
      </c>
      <c r="BJ305" s="19" t="s">
        <v>79</v>
      </c>
      <c r="BK305" s="177">
        <f>ROUND(I305*H305,2)</f>
        <v>0</v>
      </c>
      <c r="BL305" s="19" t="s">
        <v>157</v>
      </c>
      <c r="BM305" s="176" t="s">
        <v>462</v>
      </c>
    </row>
    <row r="306" s="13" customFormat="1">
      <c r="A306" s="13"/>
      <c r="B306" s="178"/>
      <c r="C306" s="13"/>
      <c r="D306" s="179" t="s">
        <v>159</v>
      </c>
      <c r="E306" s="180" t="s">
        <v>3</v>
      </c>
      <c r="F306" s="181" t="s">
        <v>447</v>
      </c>
      <c r="G306" s="13"/>
      <c r="H306" s="180" t="s">
        <v>3</v>
      </c>
      <c r="I306" s="182"/>
      <c r="J306" s="13"/>
      <c r="K306" s="13"/>
      <c r="L306" s="178"/>
      <c r="M306" s="183"/>
      <c r="N306" s="184"/>
      <c r="O306" s="184"/>
      <c r="P306" s="184"/>
      <c r="Q306" s="184"/>
      <c r="R306" s="184"/>
      <c r="S306" s="184"/>
      <c r="T306" s="18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0" t="s">
        <v>159</v>
      </c>
      <c r="AU306" s="180" t="s">
        <v>81</v>
      </c>
      <c r="AV306" s="13" t="s">
        <v>79</v>
      </c>
      <c r="AW306" s="13" t="s">
        <v>32</v>
      </c>
      <c r="AX306" s="13" t="s">
        <v>71</v>
      </c>
      <c r="AY306" s="180" t="s">
        <v>150</v>
      </c>
    </row>
    <row r="307" s="14" customFormat="1">
      <c r="A307" s="14"/>
      <c r="B307" s="186"/>
      <c r="C307" s="14"/>
      <c r="D307" s="179" t="s">
        <v>159</v>
      </c>
      <c r="E307" s="187" t="s">
        <v>3</v>
      </c>
      <c r="F307" s="188" t="s">
        <v>463</v>
      </c>
      <c r="G307" s="14"/>
      <c r="H307" s="189">
        <v>1.0800000000000001</v>
      </c>
      <c r="I307" s="190"/>
      <c r="J307" s="14"/>
      <c r="K307" s="14"/>
      <c r="L307" s="186"/>
      <c r="M307" s="191"/>
      <c r="N307" s="192"/>
      <c r="O307" s="192"/>
      <c r="P307" s="192"/>
      <c r="Q307" s="192"/>
      <c r="R307" s="192"/>
      <c r="S307" s="192"/>
      <c r="T307" s="19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87" t="s">
        <v>159</v>
      </c>
      <c r="AU307" s="187" t="s">
        <v>81</v>
      </c>
      <c r="AV307" s="14" t="s">
        <v>81</v>
      </c>
      <c r="AW307" s="14" t="s">
        <v>32</v>
      </c>
      <c r="AX307" s="14" t="s">
        <v>71</v>
      </c>
      <c r="AY307" s="187" t="s">
        <v>150</v>
      </c>
    </row>
    <row r="308" s="14" customFormat="1">
      <c r="A308" s="14"/>
      <c r="B308" s="186"/>
      <c r="C308" s="14"/>
      <c r="D308" s="179" t="s">
        <v>159</v>
      </c>
      <c r="E308" s="187" t="s">
        <v>3</v>
      </c>
      <c r="F308" s="188" t="s">
        <v>464</v>
      </c>
      <c r="G308" s="14"/>
      <c r="H308" s="189">
        <v>1.44</v>
      </c>
      <c r="I308" s="190"/>
      <c r="J308" s="14"/>
      <c r="K308" s="14"/>
      <c r="L308" s="186"/>
      <c r="M308" s="191"/>
      <c r="N308" s="192"/>
      <c r="O308" s="192"/>
      <c r="P308" s="192"/>
      <c r="Q308" s="192"/>
      <c r="R308" s="192"/>
      <c r="S308" s="192"/>
      <c r="T308" s="19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87" t="s">
        <v>159</v>
      </c>
      <c r="AU308" s="187" t="s">
        <v>81</v>
      </c>
      <c r="AV308" s="14" t="s">
        <v>81</v>
      </c>
      <c r="AW308" s="14" t="s">
        <v>32</v>
      </c>
      <c r="AX308" s="14" t="s">
        <v>71</v>
      </c>
      <c r="AY308" s="187" t="s">
        <v>150</v>
      </c>
    </row>
    <row r="309" s="15" customFormat="1">
      <c r="A309" s="15"/>
      <c r="B309" s="194"/>
      <c r="C309" s="15"/>
      <c r="D309" s="179" t="s">
        <v>159</v>
      </c>
      <c r="E309" s="195" t="s">
        <v>3</v>
      </c>
      <c r="F309" s="196" t="s">
        <v>211</v>
      </c>
      <c r="G309" s="15"/>
      <c r="H309" s="197">
        <v>2.52</v>
      </c>
      <c r="I309" s="198"/>
      <c r="J309" s="15"/>
      <c r="K309" s="15"/>
      <c r="L309" s="194"/>
      <c r="M309" s="199"/>
      <c r="N309" s="200"/>
      <c r="O309" s="200"/>
      <c r="P309" s="200"/>
      <c r="Q309" s="200"/>
      <c r="R309" s="200"/>
      <c r="S309" s="200"/>
      <c r="T309" s="20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195" t="s">
        <v>159</v>
      </c>
      <c r="AU309" s="195" t="s">
        <v>81</v>
      </c>
      <c r="AV309" s="15" t="s">
        <v>157</v>
      </c>
      <c r="AW309" s="15" t="s">
        <v>32</v>
      </c>
      <c r="AX309" s="15" t="s">
        <v>79</v>
      </c>
      <c r="AY309" s="195" t="s">
        <v>150</v>
      </c>
    </row>
    <row r="310" s="2" customFormat="1">
      <c r="A310" s="38"/>
      <c r="B310" s="164"/>
      <c r="C310" s="165" t="s">
        <v>465</v>
      </c>
      <c r="D310" s="165" t="s">
        <v>152</v>
      </c>
      <c r="E310" s="166" t="s">
        <v>466</v>
      </c>
      <c r="F310" s="167" t="s">
        <v>467</v>
      </c>
      <c r="G310" s="168" t="s">
        <v>155</v>
      </c>
      <c r="H310" s="169">
        <v>21.215</v>
      </c>
      <c r="I310" s="170"/>
      <c r="J310" s="171">
        <f>ROUND(I310*H310,2)</f>
        <v>0</v>
      </c>
      <c r="K310" s="167" t="s">
        <v>156</v>
      </c>
      <c r="L310" s="39"/>
      <c r="M310" s="172" t="s">
        <v>3</v>
      </c>
      <c r="N310" s="173" t="s">
        <v>42</v>
      </c>
      <c r="O310" s="72"/>
      <c r="P310" s="174">
        <f>O310*H310</f>
        <v>0</v>
      </c>
      <c r="Q310" s="174">
        <v>0</v>
      </c>
      <c r="R310" s="174">
        <f>Q310*H310</f>
        <v>0</v>
      </c>
      <c r="S310" s="174">
        <v>2.2000000000000002</v>
      </c>
      <c r="T310" s="175">
        <f>S310*H310</f>
        <v>46.673000000000002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76" t="s">
        <v>157</v>
      </c>
      <c r="AT310" s="176" t="s">
        <v>152</v>
      </c>
      <c r="AU310" s="176" t="s">
        <v>81</v>
      </c>
      <c r="AY310" s="19" t="s">
        <v>150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9" t="s">
        <v>79</v>
      </c>
      <c r="BK310" s="177">
        <f>ROUND(I310*H310,2)</f>
        <v>0</v>
      </c>
      <c r="BL310" s="19" t="s">
        <v>157</v>
      </c>
      <c r="BM310" s="176" t="s">
        <v>468</v>
      </c>
    </row>
    <row r="311" s="13" customFormat="1">
      <c r="A311" s="13"/>
      <c r="B311" s="178"/>
      <c r="C311" s="13"/>
      <c r="D311" s="179" t="s">
        <v>159</v>
      </c>
      <c r="E311" s="180" t="s">
        <v>3</v>
      </c>
      <c r="F311" s="181" t="s">
        <v>469</v>
      </c>
      <c r="G311" s="13"/>
      <c r="H311" s="180" t="s">
        <v>3</v>
      </c>
      <c r="I311" s="182"/>
      <c r="J311" s="13"/>
      <c r="K311" s="13"/>
      <c r="L311" s="178"/>
      <c r="M311" s="183"/>
      <c r="N311" s="184"/>
      <c r="O311" s="184"/>
      <c r="P311" s="184"/>
      <c r="Q311" s="184"/>
      <c r="R311" s="184"/>
      <c r="S311" s="184"/>
      <c r="T311" s="18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0" t="s">
        <v>159</v>
      </c>
      <c r="AU311" s="180" t="s">
        <v>81</v>
      </c>
      <c r="AV311" s="13" t="s">
        <v>79</v>
      </c>
      <c r="AW311" s="13" t="s">
        <v>32</v>
      </c>
      <c r="AX311" s="13" t="s">
        <v>71</v>
      </c>
      <c r="AY311" s="180" t="s">
        <v>150</v>
      </c>
    </row>
    <row r="312" s="13" customFormat="1">
      <c r="A312" s="13"/>
      <c r="B312" s="178"/>
      <c r="C312" s="13"/>
      <c r="D312" s="179" t="s">
        <v>159</v>
      </c>
      <c r="E312" s="180" t="s">
        <v>3</v>
      </c>
      <c r="F312" s="181" t="s">
        <v>470</v>
      </c>
      <c r="G312" s="13"/>
      <c r="H312" s="180" t="s">
        <v>3</v>
      </c>
      <c r="I312" s="182"/>
      <c r="J312" s="13"/>
      <c r="K312" s="13"/>
      <c r="L312" s="178"/>
      <c r="M312" s="183"/>
      <c r="N312" s="184"/>
      <c r="O312" s="184"/>
      <c r="P312" s="184"/>
      <c r="Q312" s="184"/>
      <c r="R312" s="184"/>
      <c r="S312" s="184"/>
      <c r="T312" s="18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0" t="s">
        <v>159</v>
      </c>
      <c r="AU312" s="180" t="s">
        <v>81</v>
      </c>
      <c r="AV312" s="13" t="s">
        <v>79</v>
      </c>
      <c r="AW312" s="13" t="s">
        <v>32</v>
      </c>
      <c r="AX312" s="13" t="s">
        <v>71</v>
      </c>
      <c r="AY312" s="180" t="s">
        <v>150</v>
      </c>
    </row>
    <row r="313" s="14" customFormat="1">
      <c r="A313" s="14"/>
      <c r="B313" s="186"/>
      <c r="C313" s="14"/>
      <c r="D313" s="179" t="s">
        <v>159</v>
      </c>
      <c r="E313" s="187" t="s">
        <v>3</v>
      </c>
      <c r="F313" s="188" t="s">
        <v>471</v>
      </c>
      <c r="G313" s="14"/>
      <c r="H313" s="189">
        <v>10.049</v>
      </c>
      <c r="I313" s="190"/>
      <c r="J313" s="14"/>
      <c r="K313" s="14"/>
      <c r="L313" s="186"/>
      <c r="M313" s="191"/>
      <c r="N313" s="192"/>
      <c r="O313" s="192"/>
      <c r="P313" s="192"/>
      <c r="Q313" s="192"/>
      <c r="R313" s="192"/>
      <c r="S313" s="192"/>
      <c r="T313" s="19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87" t="s">
        <v>159</v>
      </c>
      <c r="AU313" s="187" t="s">
        <v>81</v>
      </c>
      <c r="AV313" s="14" t="s">
        <v>81</v>
      </c>
      <c r="AW313" s="14" t="s">
        <v>32</v>
      </c>
      <c r="AX313" s="14" t="s">
        <v>71</v>
      </c>
      <c r="AY313" s="187" t="s">
        <v>150</v>
      </c>
    </row>
    <row r="314" s="13" customFormat="1">
      <c r="A314" s="13"/>
      <c r="B314" s="178"/>
      <c r="C314" s="13"/>
      <c r="D314" s="179" t="s">
        <v>159</v>
      </c>
      <c r="E314" s="180" t="s">
        <v>3</v>
      </c>
      <c r="F314" s="181" t="s">
        <v>472</v>
      </c>
      <c r="G314" s="13"/>
      <c r="H314" s="180" t="s">
        <v>3</v>
      </c>
      <c r="I314" s="182"/>
      <c r="J314" s="13"/>
      <c r="K314" s="13"/>
      <c r="L314" s="178"/>
      <c r="M314" s="183"/>
      <c r="N314" s="184"/>
      <c r="O314" s="184"/>
      <c r="P314" s="184"/>
      <c r="Q314" s="184"/>
      <c r="R314" s="184"/>
      <c r="S314" s="184"/>
      <c r="T314" s="18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0" t="s">
        <v>159</v>
      </c>
      <c r="AU314" s="180" t="s">
        <v>81</v>
      </c>
      <c r="AV314" s="13" t="s">
        <v>79</v>
      </c>
      <c r="AW314" s="13" t="s">
        <v>32</v>
      </c>
      <c r="AX314" s="13" t="s">
        <v>71</v>
      </c>
      <c r="AY314" s="180" t="s">
        <v>150</v>
      </c>
    </row>
    <row r="315" s="14" customFormat="1">
      <c r="A315" s="14"/>
      <c r="B315" s="186"/>
      <c r="C315" s="14"/>
      <c r="D315" s="179" t="s">
        <v>159</v>
      </c>
      <c r="E315" s="187" t="s">
        <v>3</v>
      </c>
      <c r="F315" s="188" t="s">
        <v>473</v>
      </c>
      <c r="G315" s="14"/>
      <c r="H315" s="189">
        <v>11.166</v>
      </c>
      <c r="I315" s="190"/>
      <c r="J315" s="14"/>
      <c r="K315" s="14"/>
      <c r="L315" s="186"/>
      <c r="M315" s="191"/>
      <c r="N315" s="192"/>
      <c r="O315" s="192"/>
      <c r="P315" s="192"/>
      <c r="Q315" s="192"/>
      <c r="R315" s="192"/>
      <c r="S315" s="192"/>
      <c r="T315" s="19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87" t="s">
        <v>159</v>
      </c>
      <c r="AU315" s="187" t="s">
        <v>81</v>
      </c>
      <c r="AV315" s="14" t="s">
        <v>81</v>
      </c>
      <c r="AW315" s="14" t="s">
        <v>32</v>
      </c>
      <c r="AX315" s="14" t="s">
        <v>71</v>
      </c>
      <c r="AY315" s="187" t="s">
        <v>150</v>
      </c>
    </row>
    <row r="316" s="15" customFormat="1">
      <c r="A316" s="15"/>
      <c r="B316" s="194"/>
      <c r="C316" s="15"/>
      <c r="D316" s="179" t="s">
        <v>159</v>
      </c>
      <c r="E316" s="195" t="s">
        <v>3</v>
      </c>
      <c r="F316" s="196" t="s">
        <v>211</v>
      </c>
      <c r="G316" s="15"/>
      <c r="H316" s="197">
        <v>21.215</v>
      </c>
      <c r="I316" s="198"/>
      <c r="J316" s="15"/>
      <c r="K316" s="15"/>
      <c r="L316" s="194"/>
      <c r="M316" s="199"/>
      <c r="N316" s="200"/>
      <c r="O316" s="200"/>
      <c r="P316" s="200"/>
      <c r="Q316" s="200"/>
      <c r="R316" s="200"/>
      <c r="S316" s="200"/>
      <c r="T316" s="20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195" t="s">
        <v>159</v>
      </c>
      <c r="AU316" s="195" t="s">
        <v>81</v>
      </c>
      <c r="AV316" s="15" t="s">
        <v>157</v>
      </c>
      <c r="AW316" s="15" t="s">
        <v>32</v>
      </c>
      <c r="AX316" s="15" t="s">
        <v>79</v>
      </c>
      <c r="AY316" s="195" t="s">
        <v>150</v>
      </c>
    </row>
    <row r="317" s="2" customFormat="1" ht="33" customHeight="1">
      <c r="A317" s="38"/>
      <c r="B317" s="164"/>
      <c r="C317" s="165" t="s">
        <v>474</v>
      </c>
      <c r="D317" s="165" t="s">
        <v>152</v>
      </c>
      <c r="E317" s="166" t="s">
        <v>475</v>
      </c>
      <c r="F317" s="167" t="s">
        <v>476</v>
      </c>
      <c r="G317" s="168" t="s">
        <v>155</v>
      </c>
      <c r="H317" s="169">
        <v>35.173000000000002</v>
      </c>
      <c r="I317" s="170"/>
      <c r="J317" s="171">
        <f>ROUND(I317*H317,2)</f>
        <v>0</v>
      </c>
      <c r="K317" s="167" t="s">
        <v>156</v>
      </c>
      <c r="L317" s="39"/>
      <c r="M317" s="172" t="s">
        <v>3</v>
      </c>
      <c r="N317" s="173" t="s">
        <v>42</v>
      </c>
      <c r="O317" s="72"/>
      <c r="P317" s="174">
        <f>O317*H317</f>
        <v>0</v>
      </c>
      <c r="Q317" s="174">
        <v>0</v>
      </c>
      <c r="R317" s="174">
        <f>Q317*H317</f>
        <v>0</v>
      </c>
      <c r="S317" s="174">
        <v>1.3999999999999999</v>
      </c>
      <c r="T317" s="175">
        <f>S317*H317</f>
        <v>49.242199999999997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76" t="s">
        <v>157</v>
      </c>
      <c r="AT317" s="176" t="s">
        <v>152</v>
      </c>
      <c r="AU317" s="176" t="s">
        <v>81</v>
      </c>
      <c r="AY317" s="19" t="s">
        <v>150</v>
      </c>
      <c r="BE317" s="177">
        <f>IF(N317="základní",J317,0)</f>
        <v>0</v>
      </c>
      <c r="BF317" s="177">
        <f>IF(N317="snížená",J317,0)</f>
        <v>0</v>
      </c>
      <c r="BG317" s="177">
        <f>IF(N317="zákl. přenesená",J317,0)</f>
        <v>0</v>
      </c>
      <c r="BH317" s="177">
        <f>IF(N317="sníž. přenesená",J317,0)</f>
        <v>0</v>
      </c>
      <c r="BI317" s="177">
        <f>IF(N317="nulová",J317,0)</f>
        <v>0</v>
      </c>
      <c r="BJ317" s="19" t="s">
        <v>79</v>
      </c>
      <c r="BK317" s="177">
        <f>ROUND(I317*H317,2)</f>
        <v>0</v>
      </c>
      <c r="BL317" s="19" t="s">
        <v>157</v>
      </c>
      <c r="BM317" s="176" t="s">
        <v>477</v>
      </c>
    </row>
    <row r="318" s="13" customFormat="1">
      <c r="A318" s="13"/>
      <c r="B318" s="178"/>
      <c r="C318" s="13"/>
      <c r="D318" s="179" t="s">
        <v>159</v>
      </c>
      <c r="E318" s="180" t="s">
        <v>3</v>
      </c>
      <c r="F318" s="181" t="s">
        <v>478</v>
      </c>
      <c r="G318" s="13"/>
      <c r="H318" s="180" t="s">
        <v>3</v>
      </c>
      <c r="I318" s="182"/>
      <c r="J318" s="13"/>
      <c r="K318" s="13"/>
      <c r="L318" s="178"/>
      <c r="M318" s="183"/>
      <c r="N318" s="184"/>
      <c r="O318" s="184"/>
      <c r="P318" s="184"/>
      <c r="Q318" s="184"/>
      <c r="R318" s="184"/>
      <c r="S318" s="184"/>
      <c r="T318" s="18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0" t="s">
        <v>159</v>
      </c>
      <c r="AU318" s="180" t="s">
        <v>81</v>
      </c>
      <c r="AV318" s="13" t="s">
        <v>79</v>
      </c>
      <c r="AW318" s="13" t="s">
        <v>32</v>
      </c>
      <c r="AX318" s="13" t="s">
        <v>71</v>
      </c>
      <c r="AY318" s="180" t="s">
        <v>150</v>
      </c>
    </row>
    <row r="319" s="13" customFormat="1">
      <c r="A319" s="13"/>
      <c r="B319" s="178"/>
      <c r="C319" s="13"/>
      <c r="D319" s="179" t="s">
        <v>159</v>
      </c>
      <c r="E319" s="180" t="s">
        <v>3</v>
      </c>
      <c r="F319" s="181" t="s">
        <v>479</v>
      </c>
      <c r="G319" s="13"/>
      <c r="H319" s="180" t="s">
        <v>3</v>
      </c>
      <c r="I319" s="182"/>
      <c r="J319" s="13"/>
      <c r="K319" s="13"/>
      <c r="L319" s="178"/>
      <c r="M319" s="183"/>
      <c r="N319" s="184"/>
      <c r="O319" s="184"/>
      <c r="P319" s="184"/>
      <c r="Q319" s="184"/>
      <c r="R319" s="184"/>
      <c r="S319" s="184"/>
      <c r="T319" s="18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0" t="s">
        <v>159</v>
      </c>
      <c r="AU319" s="180" t="s">
        <v>81</v>
      </c>
      <c r="AV319" s="13" t="s">
        <v>79</v>
      </c>
      <c r="AW319" s="13" t="s">
        <v>32</v>
      </c>
      <c r="AX319" s="13" t="s">
        <v>71</v>
      </c>
      <c r="AY319" s="180" t="s">
        <v>150</v>
      </c>
    </row>
    <row r="320" s="13" customFormat="1">
      <c r="A320" s="13"/>
      <c r="B320" s="178"/>
      <c r="C320" s="13"/>
      <c r="D320" s="179" t="s">
        <v>159</v>
      </c>
      <c r="E320" s="180" t="s">
        <v>3</v>
      </c>
      <c r="F320" s="181" t="s">
        <v>469</v>
      </c>
      <c r="G320" s="13"/>
      <c r="H320" s="180" t="s">
        <v>3</v>
      </c>
      <c r="I320" s="182"/>
      <c r="J320" s="13"/>
      <c r="K320" s="13"/>
      <c r="L320" s="178"/>
      <c r="M320" s="183"/>
      <c r="N320" s="184"/>
      <c r="O320" s="184"/>
      <c r="P320" s="184"/>
      <c r="Q320" s="184"/>
      <c r="R320" s="184"/>
      <c r="S320" s="184"/>
      <c r="T320" s="18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0" t="s">
        <v>159</v>
      </c>
      <c r="AU320" s="180" t="s">
        <v>81</v>
      </c>
      <c r="AV320" s="13" t="s">
        <v>79</v>
      </c>
      <c r="AW320" s="13" t="s">
        <v>32</v>
      </c>
      <c r="AX320" s="13" t="s">
        <v>71</v>
      </c>
      <c r="AY320" s="180" t="s">
        <v>150</v>
      </c>
    </row>
    <row r="321" s="14" customFormat="1">
      <c r="A321" s="14"/>
      <c r="B321" s="186"/>
      <c r="C321" s="14"/>
      <c r="D321" s="179" t="s">
        <v>159</v>
      </c>
      <c r="E321" s="187" t="s">
        <v>3</v>
      </c>
      <c r="F321" s="188" t="s">
        <v>480</v>
      </c>
      <c r="G321" s="14"/>
      <c r="H321" s="189">
        <v>35.173000000000002</v>
      </c>
      <c r="I321" s="190"/>
      <c r="J321" s="14"/>
      <c r="K321" s="14"/>
      <c r="L321" s="186"/>
      <c r="M321" s="191"/>
      <c r="N321" s="192"/>
      <c r="O321" s="192"/>
      <c r="P321" s="192"/>
      <c r="Q321" s="192"/>
      <c r="R321" s="192"/>
      <c r="S321" s="192"/>
      <c r="T321" s="19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87" t="s">
        <v>159</v>
      </c>
      <c r="AU321" s="187" t="s">
        <v>81</v>
      </c>
      <c r="AV321" s="14" t="s">
        <v>81</v>
      </c>
      <c r="AW321" s="14" t="s">
        <v>32</v>
      </c>
      <c r="AX321" s="14" t="s">
        <v>79</v>
      </c>
      <c r="AY321" s="187" t="s">
        <v>150</v>
      </c>
    </row>
    <row r="322" s="2" customFormat="1">
      <c r="A322" s="38"/>
      <c r="B322" s="164"/>
      <c r="C322" s="165" t="s">
        <v>481</v>
      </c>
      <c r="D322" s="165" t="s">
        <v>152</v>
      </c>
      <c r="E322" s="166" t="s">
        <v>482</v>
      </c>
      <c r="F322" s="167" t="s">
        <v>483</v>
      </c>
      <c r="G322" s="168" t="s">
        <v>174</v>
      </c>
      <c r="H322" s="169">
        <v>4.3570000000000002</v>
      </c>
      <c r="I322" s="170"/>
      <c r="J322" s="171">
        <f>ROUND(I322*H322,2)</f>
        <v>0</v>
      </c>
      <c r="K322" s="167" t="s">
        <v>156</v>
      </c>
      <c r="L322" s="39"/>
      <c r="M322" s="172" t="s">
        <v>3</v>
      </c>
      <c r="N322" s="173" t="s">
        <v>42</v>
      </c>
      <c r="O322" s="72"/>
      <c r="P322" s="174">
        <f>O322*H322</f>
        <v>0</v>
      </c>
      <c r="Q322" s="174">
        <v>0</v>
      </c>
      <c r="R322" s="174">
        <f>Q322*H322</f>
        <v>0</v>
      </c>
      <c r="S322" s="174">
        <v>0.075999999999999998</v>
      </c>
      <c r="T322" s="175">
        <f>S322*H322</f>
        <v>0.33113199999999998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76" t="s">
        <v>157</v>
      </c>
      <c r="AT322" s="176" t="s">
        <v>152</v>
      </c>
      <c r="AU322" s="176" t="s">
        <v>81</v>
      </c>
      <c r="AY322" s="19" t="s">
        <v>150</v>
      </c>
      <c r="BE322" s="177">
        <f>IF(N322="základní",J322,0)</f>
        <v>0</v>
      </c>
      <c r="BF322" s="177">
        <f>IF(N322="snížená",J322,0)</f>
        <v>0</v>
      </c>
      <c r="BG322" s="177">
        <f>IF(N322="zákl. přenesená",J322,0)</f>
        <v>0</v>
      </c>
      <c r="BH322" s="177">
        <f>IF(N322="sníž. přenesená",J322,0)</f>
        <v>0</v>
      </c>
      <c r="BI322" s="177">
        <f>IF(N322="nulová",J322,0)</f>
        <v>0</v>
      </c>
      <c r="BJ322" s="19" t="s">
        <v>79</v>
      </c>
      <c r="BK322" s="177">
        <f>ROUND(I322*H322,2)</f>
        <v>0</v>
      </c>
      <c r="BL322" s="19" t="s">
        <v>157</v>
      </c>
      <c r="BM322" s="176" t="s">
        <v>484</v>
      </c>
    </row>
    <row r="323" s="13" customFormat="1">
      <c r="A323" s="13"/>
      <c r="B323" s="178"/>
      <c r="C323" s="13"/>
      <c r="D323" s="179" t="s">
        <v>159</v>
      </c>
      <c r="E323" s="180" t="s">
        <v>3</v>
      </c>
      <c r="F323" s="181" t="s">
        <v>485</v>
      </c>
      <c r="G323" s="13"/>
      <c r="H323" s="180" t="s">
        <v>3</v>
      </c>
      <c r="I323" s="182"/>
      <c r="J323" s="13"/>
      <c r="K323" s="13"/>
      <c r="L323" s="178"/>
      <c r="M323" s="183"/>
      <c r="N323" s="184"/>
      <c r="O323" s="184"/>
      <c r="P323" s="184"/>
      <c r="Q323" s="184"/>
      <c r="R323" s="184"/>
      <c r="S323" s="184"/>
      <c r="T323" s="18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0" t="s">
        <v>159</v>
      </c>
      <c r="AU323" s="180" t="s">
        <v>81</v>
      </c>
      <c r="AV323" s="13" t="s">
        <v>79</v>
      </c>
      <c r="AW323" s="13" t="s">
        <v>32</v>
      </c>
      <c r="AX323" s="13" t="s">
        <v>71</v>
      </c>
      <c r="AY323" s="180" t="s">
        <v>150</v>
      </c>
    </row>
    <row r="324" s="14" customFormat="1">
      <c r="A324" s="14"/>
      <c r="B324" s="186"/>
      <c r="C324" s="14"/>
      <c r="D324" s="179" t="s">
        <v>159</v>
      </c>
      <c r="E324" s="187" t="s">
        <v>3</v>
      </c>
      <c r="F324" s="188" t="s">
        <v>486</v>
      </c>
      <c r="G324" s="14"/>
      <c r="H324" s="189">
        <v>4.0099999999999998</v>
      </c>
      <c r="I324" s="190"/>
      <c r="J324" s="14"/>
      <c r="K324" s="14"/>
      <c r="L324" s="186"/>
      <c r="M324" s="191"/>
      <c r="N324" s="192"/>
      <c r="O324" s="192"/>
      <c r="P324" s="192"/>
      <c r="Q324" s="192"/>
      <c r="R324" s="192"/>
      <c r="S324" s="192"/>
      <c r="T324" s="19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87" t="s">
        <v>159</v>
      </c>
      <c r="AU324" s="187" t="s">
        <v>81</v>
      </c>
      <c r="AV324" s="14" t="s">
        <v>81</v>
      </c>
      <c r="AW324" s="14" t="s">
        <v>32</v>
      </c>
      <c r="AX324" s="14" t="s">
        <v>71</v>
      </c>
      <c r="AY324" s="187" t="s">
        <v>150</v>
      </c>
    </row>
    <row r="325" s="14" customFormat="1">
      <c r="A325" s="14"/>
      <c r="B325" s="186"/>
      <c r="C325" s="14"/>
      <c r="D325" s="179" t="s">
        <v>159</v>
      </c>
      <c r="E325" s="187" t="s">
        <v>3</v>
      </c>
      <c r="F325" s="188" t="s">
        <v>487</v>
      </c>
      <c r="G325" s="14"/>
      <c r="H325" s="189">
        <v>0.34699999999999998</v>
      </c>
      <c r="I325" s="190"/>
      <c r="J325" s="14"/>
      <c r="K325" s="14"/>
      <c r="L325" s="186"/>
      <c r="M325" s="191"/>
      <c r="N325" s="192"/>
      <c r="O325" s="192"/>
      <c r="P325" s="192"/>
      <c r="Q325" s="192"/>
      <c r="R325" s="192"/>
      <c r="S325" s="192"/>
      <c r="T325" s="19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87" t="s">
        <v>159</v>
      </c>
      <c r="AU325" s="187" t="s">
        <v>81</v>
      </c>
      <c r="AV325" s="14" t="s">
        <v>81</v>
      </c>
      <c r="AW325" s="14" t="s">
        <v>32</v>
      </c>
      <c r="AX325" s="14" t="s">
        <v>71</v>
      </c>
      <c r="AY325" s="187" t="s">
        <v>150</v>
      </c>
    </row>
    <row r="326" s="15" customFormat="1">
      <c r="A326" s="15"/>
      <c r="B326" s="194"/>
      <c r="C326" s="15"/>
      <c r="D326" s="179" t="s">
        <v>159</v>
      </c>
      <c r="E326" s="195" t="s">
        <v>3</v>
      </c>
      <c r="F326" s="196" t="s">
        <v>211</v>
      </c>
      <c r="G326" s="15"/>
      <c r="H326" s="197">
        <v>4.3570000000000002</v>
      </c>
      <c r="I326" s="198"/>
      <c r="J326" s="15"/>
      <c r="K326" s="15"/>
      <c r="L326" s="194"/>
      <c r="M326" s="199"/>
      <c r="N326" s="200"/>
      <c r="O326" s="200"/>
      <c r="P326" s="200"/>
      <c r="Q326" s="200"/>
      <c r="R326" s="200"/>
      <c r="S326" s="200"/>
      <c r="T326" s="20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195" t="s">
        <v>159</v>
      </c>
      <c r="AU326" s="195" t="s">
        <v>81</v>
      </c>
      <c r="AV326" s="15" t="s">
        <v>157</v>
      </c>
      <c r="AW326" s="15" t="s">
        <v>32</v>
      </c>
      <c r="AX326" s="15" t="s">
        <v>79</v>
      </c>
      <c r="AY326" s="195" t="s">
        <v>150</v>
      </c>
    </row>
    <row r="327" s="2" customFormat="1" ht="55.5" customHeight="1">
      <c r="A327" s="38"/>
      <c r="B327" s="164"/>
      <c r="C327" s="165" t="s">
        <v>488</v>
      </c>
      <c r="D327" s="165" t="s">
        <v>152</v>
      </c>
      <c r="E327" s="166" t="s">
        <v>489</v>
      </c>
      <c r="F327" s="167" t="s">
        <v>490</v>
      </c>
      <c r="G327" s="168" t="s">
        <v>174</v>
      </c>
      <c r="H327" s="169">
        <v>0.313</v>
      </c>
      <c r="I327" s="170"/>
      <c r="J327" s="171">
        <f>ROUND(I327*H327,2)</f>
        <v>0</v>
      </c>
      <c r="K327" s="167" t="s">
        <v>156</v>
      </c>
      <c r="L327" s="39"/>
      <c r="M327" s="172" t="s">
        <v>3</v>
      </c>
      <c r="N327" s="173" t="s">
        <v>42</v>
      </c>
      <c r="O327" s="72"/>
      <c r="P327" s="174">
        <f>O327*H327</f>
        <v>0</v>
      </c>
      <c r="Q327" s="174">
        <v>0</v>
      </c>
      <c r="R327" s="174">
        <f>Q327*H327</f>
        <v>0</v>
      </c>
      <c r="S327" s="174">
        <v>0.27000000000000002</v>
      </c>
      <c r="T327" s="175">
        <f>S327*H327</f>
        <v>0.084510000000000002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76" t="s">
        <v>157</v>
      </c>
      <c r="AT327" s="176" t="s">
        <v>152</v>
      </c>
      <c r="AU327" s="176" t="s">
        <v>81</v>
      </c>
      <c r="AY327" s="19" t="s">
        <v>150</v>
      </c>
      <c r="BE327" s="177">
        <f>IF(N327="základní",J327,0)</f>
        <v>0</v>
      </c>
      <c r="BF327" s="177">
        <f>IF(N327="snížená",J327,0)</f>
        <v>0</v>
      </c>
      <c r="BG327" s="177">
        <f>IF(N327="zákl. přenesená",J327,0)</f>
        <v>0</v>
      </c>
      <c r="BH327" s="177">
        <f>IF(N327="sníž. přenesená",J327,0)</f>
        <v>0</v>
      </c>
      <c r="BI327" s="177">
        <f>IF(N327="nulová",J327,0)</f>
        <v>0</v>
      </c>
      <c r="BJ327" s="19" t="s">
        <v>79</v>
      </c>
      <c r="BK327" s="177">
        <f>ROUND(I327*H327,2)</f>
        <v>0</v>
      </c>
      <c r="BL327" s="19" t="s">
        <v>157</v>
      </c>
      <c r="BM327" s="176" t="s">
        <v>491</v>
      </c>
    </row>
    <row r="328" s="13" customFormat="1">
      <c r="A328" s="13"/>
      <c r="B328" s="178"/>
      <c r="C328" s="13"/>
      <c r="D328" s="179" t="s">
        <v>159</v>
      </c>
      <c r="E328" s="180" t="s">
        <v>3</v>
      </c>
      <c r="F328" s="181" t="s">
        <v>210</v>
      </c>
      <c r="G328" s="13"/>
      <c r="H328" s="180" t="s">
        <v>3</v>
      </c>
      <c r="I328" s="182"/>
      <c r="J328" s="13"/>
      <c r="K328" s="13"/>
      <c r="L328" s="178"/>
      <c r="M328" s="183"/>
      <c r="N328" s="184"/>
      <c r="O328" s="184"/>
      <c r="P328" s="184"/>
      <c r="Q328" s="184"/>
      <c r="R328" s="184"/>
      <c r="S328" s="184"/>
      <c r="T328" s="18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0" t="s">
        <v>159</v>
      </c>
      <c r="AU328" s="180" t="s">
        <v>81</v>
      </c>
      <c r="AV328" s="13" t="s">
        <v>79</v>
      </c>
      <c r="AW328" s="13" t="s">
        <v>32</v>
      </c>
      <c r="AX328" s="13" t="s">
        <v>71</v>
      </c>
      <c r="AY328" s="180" t="s">
        <v>150</v>
      </c>
    </row>
    <row r="329" s="14" customFormat="1">
      <c r="A329" s="14"/>
      <c r="B329" s="186"/>
      <c r="C329" s="14"/>
      <c r="D329" s="179" t="s">
        <v>159</v>
      </c>
      <c r="E329" s="187" t="s">
        <v>3</v>
      </c>
      <c r="F329" s="188" t="s">
        <v>492</v>
      </c>
      <c r="G329" s="14"/>
      <c r="H329" s="189">
        <v>0.313</v>
      </c>
      <c r="I329" s="190"/>
      <c r="J329" s="14"/>
      <c r="K329" s="14"/>
      <c r="L329" s="186"/>
      <c r="M329" s="191"/>
      <c r="N329" s="192"/>
      <c r="O329" s="192"/>
      <c r="P329" s="192"/>
      <c r="Q329" s="192"/>
      <c r="R329" s="192"/>
      <c r="S329" s="192"/>
      <c r="T329" s="19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87" t="s">
        <v>159</v>
      </c>
      <c r="AU329" s="187" t="s">
        <v>81</v>
      </c>
      <c r="AV329" s="14" t="s">
        <v>81</v>
      </c>
      <c r="AW329" s="14" t="s">
        <v>32</v>
      </c>
      <c r="AX329" s="14" t="s">
        <v>79</v>
      </c>
      <c r="AY329" s="187" t="s">
        <v>150</v>
      </c>
    </row>
    <row r="330" s="2" customFormat="1" ht="55.5" customHeight="1">
      <c r="A330" s="38"/>
      <c r="B330" s="164"/>
      <c r="C330" s="165" t="s">
        <v>493</v>
      </c>
      <c r="D330" s="165" t="s">
        <v>152</v>
      </c>
      <c r="E330" s="166" t="s">
        <v>494</v>
      </c>
      <c r="F330" s="167" t="s">
        <v>495</v>
      </c>
      <c r="G330" s="168" t="s">
        <v>174</v>
      </c>
      <c r="H330" s="169">
        <v>2.02</v>
      </c>
      <c r="I330" s="170"/>
      <c r="J330" s="171">
        <f>ROUND(I330*H330,2)</f>
        <v>0</v>
      </c>
      <c r="K330" s="167" t="s">
        <v>156</v>
      </c>
      <c r="L330" s="39"/>
      <c r="M330" s="172" t="s">
        <v>3</v>
      </c>
      <c r="N330" s="173" t="s">
        <v>42</v>
      </c>
      <c r="O330" s="72"/>
      <c r="P330" s="174">
        <f>O330*H330</f>
        <v>0</v>
      </c>
      <c r="Q330" s="174">
        <v>0</v>
      </c>
      <c r="R330" s="174">
        <f>Q330*H330</f>
        <v>0</v>
      </c>
      <c r="S330" s="174">
        <v>0.27000000000000002</v>
      </c>
      <c r="T330" s="175">
        <f>S330*H330</f>
        <v>0.5454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76" t="s">
        <v>157</v>
      </c>
      <c r="AT330" s="176" t="s">
        <v>152</v>
      </c>
      <c r="AU330" s="176" t="s">
        <v>81</v>
      </c>
      <c r="AY330" s="19" t="s">
        <v>150</v>
      </c>
      <c r="BE330" s="177">
        <f>IF(N330="základní",J330,0)</f>
        <v>0</v>
      </c>
      <c r="BF330" s="177">
        <f>IF(N330="snížená",J330,0)</f>
        <v>0</v>
      </c>
      <c r="BG330" s="177">
        <f>IF(N330="zákl. přenesená",J330,0)</f>
        <v>0</v>
      </c>
      <c r="BH330" s="177">
        <f>IF(N330="sníž. přenesená",J330,0)</f>
        <v>0</v>
      </c>
      <c r="BI330" s="177">
        <f>IF(N330="nulová",J330,0)</f>
        <v>0</v>
      </c>
      <c r="BJ330" s="19" t="s">
        <v>79</v>
      </c>
      <c r="BK330" s="177">
        <f>ROUND(I330*H330,2)</f>
        <v>0</v>
      </c>
      <c r="BL330" s="19" t="s">
        <v>157</v>
      </c>
      <c r="BM330" s="176" t="s">
        <v>496</v>
      </c>
    </row>
    <row r="331" s="13" customFormat="1">
      <c r="A331" s="13"/>
      <c r="B331" s="178"/>
      <c r="C331" s="13"/>
      <c r="D331" s="179" t="s">
        <v>159</v>
      </c>
      <c r="E331" s="180" t="s">
        <v>3</v>
      </c>
      <c r="F331" s="181" t="s">
        <v>210</v>
      </c>
      <c r="G331" s="13"/>
      <c r="H331" s="180" t="s">
        <v>3</v>
      </c>
      <c r="I331" s="182"/>
      <c r="J331" s="13"/>
      <c r="K331" s="13"/>
      <c r="L331" s="178"/>
      <c r="M331" s="183"/>
      <c r="N331" s="184"/>
      <c r="O331" s="184"/>
      <c r="P331" s="184"/>
      <c r="Q331" s="184"/>
      <c r="R331" s="184"/>
      <c r="S331" s="184"/>
      <c r="T331" s="18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0" t="s">
        <v>159</v>
      </c>
      <c r="AU331" s="180" t="s">
        <v>81</v>
      </c>
      <c r="AV331" s="13" t="s">
        <v>79</v>
      </c>
      <c r="AW331" s="13" t="s">
        <v>32</v>
      </c>
      <c r="AX331" s="13" t="s">
        <v>71</v>
      </c>
      <c r="AY331" s="180" t="s">
        <v>150</v>
      </c>
    </row>
    <row r="332" s="14" customFormat="1">
      <c r="A332" s="14"/>
      <c r="B332" s="186"/>
      <c r="C332" s="14"/>
      <c r="D332" s="179" t="s">
        <v>159</v>
      </c>
      <c r="E332" s="187" t="s">
        <v>3</v>
      </c>
      <c r="F332" s="188" t="s">
        <v>497</v>
      </c>
      <c r="G332" s="14"/>
      <c r="H332" s="189">
        <v>2.02</v>
      </c>
      <c r="I332" s="190"/>
      <c r="J332" s="14"/>
      <c r="K332" s="14"/>
      <c r="L332" s="186"/>
      <c r="M332" s="191"/>
      <c r="N332" s="192"/>
      <c r="O332" s="192"/>
      <c r="P332" s="192"/>
      <c r="Q332" s="192"/>
      <c r="R332" s="192"/>
      <c r="S332" s="192"/>
      <c r="T332" s="19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87" t="s">
        <v>159</v>
      </c>
      <c r="AU332" s="187" t="s">
        <v>81</v>
      </c>
      <c r="AV332" s="14" t="s">
        <v>81</v>
      </c>
      <c r="AW332" s="14" t="s">
        <v>32</v>
      </c>
      <c r="AX332" s="14" t="s">
        <v>79</v>
      </c>
      <c r="AY332" s="187" t="s">
        <v>150</v>
      </c>
    </row>
    <row r="333" s="2" customFormat="1">
      <c r="A333" s="38"/>
      <c r="B333" s="164"/>
      <c r="C333" s="165" t="s">
        <v>498</v>
      </c>
      <c r="D333" s="165" t="s">
        <v>152</v>
      </c>
      <c r="E333" s="166" t="s">
        <v>499</v>
      </c>
      <c r="F333" s="167" t="s">
        <v>500</v>
      </c>
      <c r="G333" s="168" t="s">
        <v>399</v>
      </c>
      <c r="H333" s="169">
        <v>23</v>
      </c>
      <c r="I333" s="170"/>
      <c r="J333" s="171">
        <f>ROUND(I333*H333,2)</f>
        <v>0</v>
      </c>
      <c r="K333" s="167" t="s">
        <v>3</v>
      </c>
      <c r="L333" s="39"/>
      <c r="M333" s="172" t="s">
        <v>3</v>
      </c>
      <c r="N333" s="173" t="s">
        <v>42</v>
      </c>
      <c r="O333" s="72"/>
      <c r="P333" s="174">
        <f>O333*H333</f>
        <v>0</v>
      </c>
      <c r="Q333" s="174">
        <v>1.0000000000000001E-05</v>
      </c>
      <c r="R333" s="174">
        <f>Q333*H333</f>
        <v>0.00023000000000000001</v>
      </c>
      <c r="S333" s="174">
        <v>0</v>
      </c>
      <c r="T333" s="175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76" t="s">
        <v>157</v>
      </c>
      <c r="AT333" s="176" t="s">
        <v>152</v>
      </c>
      <c r="AU333" s="176" t="s">
        <v>81</v>
      </c>
      <c r="AY333" s="19" t="s">
        <v>150</v>
      </c>
      <c r="BE333" s="177">
        <f>IF(N333="základní",J333,0)</f>
        <v>0</v>
      </c>
      <c r="BF333" s="177">
        <f>IF(N333="snížená",J333,0)</f>
        <v>0</v>
      </c>
      <c r="BG333" s="177">
        <f>IF(N333="zákl. přenesená",J333,0)</f>
        <v>0</v>
      </c>
      <c r="BH333" s="177">
        <f>IF(N333="sníž. přenesená",J333,0)</f>
        <v>0</v>
      </c>
      <c r="BI333" s="177">
        <f>IF(N333="nulová",J333,0)</f>
        <v>0</v>
      </c>
      <c r="BJ333" s="19" t="s">
        <v>79</v>
      </c>
      <c r="BK333" s="177">
        <f>ROUND(I333*H333,2)</f>
        <v>0</v>
      </c>
      <c r="BL333" s="19" t="s">
        <v>157</v>
      </c>
      <c r="BM333" s="176" t="s">
        <v>501</v>
      </c>
    </row>
    <row r="334" s="14" customFormat="1">
      <c r="A334" s="14"/>
      <c r="B334" s="186"/>
      <c r="C334" s="14"/>
      <c r="D334" s="179" t="s">
        <v>159</v>
      </c>
      <c r="E334" s="187" t="s">
        <v>3</v>
      </c>
      <c r="F334" s="188" t="s">
        <v>502</v>
      </c>
      <c r="G334" s="14"/>
      <c r="H334" s="189">
        <v>13.4</v>
      </c>
      <c r="I334" s="190"/>
      <c r="J334" s="14"/>
      <c r="K334" s="14"/>
      <c r="L334" s="186"/>
      <c r="M334" s="191"/>
      <c r="N334" s="192"/>
      <c r="O334" s="192"/>
      <c r="P334" s="192"/>
      <c r="Q334" s="192"/>
      <c r="R334" s="192"/>
      <c r="S334" s="192"/>
      <c r="T334" s="19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87" t="s">
        <v>159</v>
      </c>
      <c r="AU334" s="187" t="s">
        <v>81</v>
      </c>
      <c r="AV334" s="14" t="s">
        <v>81</v>
      </c>
      <c r="AW334" s="14" t="s">
        <v>32</v>
      </c>
      <c r="AX334" s="14" t="s">
        <v>71</v>
      </c>
      <c r="AY334" s="187" t="s">
        <v>150</v>
      </c>
    </row>
    <row r="335" s="14" customFormat="1">
      <c r="A335" s="14"/>
      <c r="B335" s="186"/>
      <c r="C335" s="14"/>
      <c r="D335" s="179" t="s">
        <v>159</v>
      </c>
      <c r="E335" s="187" t="s">
        <v>3</v>
      </c>
      <c r="F335" s="188" t="s">
        <v>503</v>
      </c>
      <c r="G335" s="14"/>
      <c r="H335" s="189">
        <v>9.5999999999999996</v>
      </c>
      <c r="I335" s="190"/>
      <c r="J335" s="14"/>
      <c r="K335" s="14"/>
      <c r="L335" s="186"/>
      <c r="M335" s="191"/>
      <c r="N335" s="192"/>
      <c r="O335" s="192"/>
      <c r="P335" s="192"/>
      <c r="Q335" s="192"/>
      <c r="R335" s="192"/>
      <c r="S335" s="192"/>
      <c r="T335" s="19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87" t="s">
        <v>159</v>
      </c>
      <c r="AU335" s="187" t="s">
        <v>81</v>
      </c>
      <c r="AV335" s="14" t="s">
        <v>81</v>
      </c>
      <c r="AW335" s="14" t="s">
        <v>32</v>
      </c>
      <c r="AX335" s="14" t="s">
        <v>71</v>
      </c>
      <c r="AY335" s="187" t="s">
        <v>150</v>
      </c>
    </row>
    <row r="336" s="15" customFormat="1">
      <c r="A336" s="15"/>
      <c r="B336" s="194"/>
      <c r="C336" s="15"/>
      <c r="D336" s="179" t="s">
        <v>159</v>
      </c>
      <c r="E336" s="195" t="s">
        <v>3</v>
      </c>
      <c r="F336" s="196" t="s">
        <v>211</v>
      </c>
      <c r="G336" s="15"/>
      <c r="H336" s="197">
        <v>23</v>
      </c>
      <c r="I336" s="198"/>
      <c r="J336" s="15"/>
      <c r="K336" s="15"/>
      <c r="L336" s="194"/>
      <c r="M336" s="199"/>
      <c r="N336" s="200"/>
      <c r="O336" s="200"/>
      <c r="P336" s="200"/>
      <c r="Q336" s="200"/>
      <c r="R336" s="200"/>
      <c r="S336" s="200"/>
      <c r="T336" s="20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195" t="s">
        <v>159</v>
      </c>
      <c r="AU336" s="195" t="s">
        <v>81</v>
      </c>
      <c r="AV336" s="15" t="s">
        <v>157</v>
      </c>
      <c r="AW336" s="15" t="s">
        <v>32</v>
      </c>
      <c r="AX336" s="15" t="s">
        <v>79</v>
      </c>
      <c r="AY336" s="195" t="s">
        <v>150</v>
      </c>
    </row>
    <row r="337" s="2" customFormat="1">
      <c r="A337" s="38"/>
      <c r="B337" s="164"/>
      <c r="C337" s="165" t="s">
        <v>504</v>
      </c>
      <c r="D337" s="165" t="s">
        <v>152</v>
      </c>
      <c r="E337" s="166" t="s">
        <v>505</v>
      </c>
      <c r="F337" s="167" t="s">
        <v>506</v>
      </c>
      <c r="G337" s="168" t="s">
        <v>155</v>
      </c>
      <c r="H337" s="169">
        <v>2.73</v>
      </c>
      <c r="I337" s="170"/>
      <c r="J337" s="171">
        <f>ROUND(I337*H337,2)</f>
        <v>0</v>
      </c>
      <c r="K337" s="167" t="s">
        <v>156</v>
      </c>
      <c r="L337" s="39"/>
      <c r="M337" s="172" t="s">
        <v>3</v>
      </c>
      <c r="N337" s="173" t="s">
        <v>42</v>
      </c>
      <c r="O337" s="72"/>
      <c r="P337" s="174">
        <f>O337*H337</f>
        <v>0</v>
      </c>
      <c r="Q337" s="174">
        <v>0</v>
      </c>
      <c r="R337" s="174">
        <f>Q337*H337</f>
        <v>0</v>
      </c>
      <c r="S337" s="174">
        <v>1.6000000000000001</v>
      </c>
      <c r="T337" s="175">
        <f>S337*H337</f>
        <v>4.3680000000000003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76" t="s">
        <v>157</v>
      </c>
      <c r="AT337" s="176" t="s">
        <v>152</v>
      </c>
      <c r="AU337" s="176" t="s">
        <v>81</v>
      </c>
      <c r="AY337" s="19" t="s">
        <v>150</v>
      </c>
      <c r="BE337" s="177">
        <f>IF(N337="základní",J337,0)</f>
        <v>0</v>
      </c>
      <c r="BF337" s="177">
        <f>IF(N337="snížená",J337,0)</f>
        <v>0</v>
      </c>
      <c r="BG337" s="177">
        <f>IF(N337="zákl. přenesená",J337,0)</f>
        <v>0</v>
      </c>
      <c r="BH337" s="177">
        <f>IF(N337="sníž. přenesená",J337,0)</f>
        <v>0</v>
      </c>
      <c r="BI337" s="177">
        <f>IF(N337="nulová",J337,0)</f>
        <v>0</v>
      </c>
      <c r="BJ337" s="19" t="s">
        <v>79</v>
      </c>
      <c r="BK337" s="177">
        <f>ROUND(I337*H337,2)</f>
        <v>0</v>
      </c>
      <c r="BL337" s="19" t="s">
        <v>157</v>
      </c>
      <c r="BM337" s="176" t="s">
        <v>507</v>
      </c>
    </row>
    <row r="338" s="14" customFormat="1">
      <c r="A338" s="14"/>
      <c r="B338" s="186"/>
      <c r="C338" s="14"/>
      <c r="D338" s="179" t="s">
        <v>159</v>
      </c>
      <c r="E338" s="187" t="s">
        <v>3</v>
      </c>
      <c r="F338" s="188" t="s">
        <v>508</v>
      </c>
      <c r="G338" s="14"/>
      <c r="H338" s="189">
        <v>1.6499999999999999</v>
      </c>
      <c r="I338" s="190"/>
      <c r="J338" s="14"/>
      <c r="K338" s="14"/>
      <c r="L338" s="186"/>
      <c r="M338" s="191"/>
      <c r="N338" s="192"/>
      <c r="O338" s="192"/>
      <c r="P338" s="192"/>
      <c r="Q338" s="192"/>
      <c r="R338" s="192"/>
      <c r="S338" s="192"/>
      <c r="T338" s="19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87" t="s">
        <v>159</v>
      </c>
      <c r="AU338" s="187" t="s">
        <v>81</v>
      </c>
      <c r="AV338" s="14" t="s">
        <v>81</v>
      </c>
      <c r="AW338" s="14" t="s">
        <v>32</v>
      </c>
      <c r="AX338" s="14" t="s">
        <v>71</v>
      </c>
      <c r="AY338" s="187" t="s">
        <v>150</v>
      </c>
    </row>
    <row r="339" s="14" customFormat="1">
      <c r="A339" s="14"/>
      <c r="B339" s="186"/>
      <c r="C339" s="14"/>
      <c r="D339" s="179" t="s">
        <v>159</v>
      </c>
      <c r="E339" s="187" t="s">
        <v>3</v>
      </c>
      <c r="F339" s="188" t="s">
        <v>509</v>
      </c>
      <c r="G339" s="14"/>
      <c r="H339" s="189">
        <v>1.0800000000000001</v>
      </c>
      <c r="I339" s="190"/>
      <c r="J339" s="14"/>
      <c r="K339" s="14"/>
      <c r="L339" s="186"/>
      <c r="M339" s="191"/>
      <c r="N339" s="192"/>
      <c r="O339" s="192"/>
      <c r="P339" s="192"/>
      <c r="Q339" s="192"/>
      <c r="R339" s="192"/>
      <c r="S339" s="192"/>
      <c r="T339" s="19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87" t="s">
        <v>159</v>
      </c>
      <c r="AU339" s="187" t="s">
        <v>81</v>
      </c>
      <c r="AV339" s="14" t="s">
        <v>81</v>
      </c>
      <c r="AW339" s="14" t="s">
        <v>32</v>
      </c>
      <c r="AX339" s="14" t="s">
        <v>71</v>
      </c>
      <c r="AY339" s="187" t="s">
        <v>150</v>
      </c>
    </row>
    <row r="340" s="15" customFormat="1">
      <c r="A340" s="15"/>
      <c r="B340" s="194"/>
      <c r="C340" s="15"/>
      <c r="D340" s="179" t="s">
        <v>159</v>
      </c>
      <c r="E340" s="195" t="s">
        <v>3</v>
      </c>
      <c r="F340" s="196" t="s">
        <v>211</v>
      </c>
      <c r="G340" s="15"/>
      <c r="H340" s="197">
        <v>2.73</v>
      </c>
      <c r="I340" s="198"/>
      <c r="J340" s="15"/>
      <c r="K340" s="15"/>
      <c r="L340" s="194"/>
      <c r="M340" s="199"/>
      <c r="N340" s="200"/>
      <c r="O340" s="200"/>
      <c r="P340" s="200"/>
      <c r="Q340" s="200"/>
      <c r="R340" s="200"/>
      <c r="S340" s="200"/>
      <c r="T340" s="20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195" t="s">
        <v>159</v>
      </c>
      <c r="AU340" s="195" t="s">
        <v>81</v>
      </c>
      <c r="AV340" s="15" t="s">
        <v>157</v>
      </c>
      <c r="AW340" s="15" t="s">
        <v>32</v>
      </c>
      <c r="AX340" s="15" t="s">
        <v>79</v>
      </c>
      <c r="AY340" s="195" t="s">
        <v>150</v>
      </c>
    </row>
    <row r="341" s="2" customFormat="1">
      <c r="A341" s="38"/>
      <c r="B341" s="164"/>
      <c r="C341" s="165" t="s">
        <v>510</v>
      </c>
      <c r="D341" s="165" t="s">
        <v>152</v>
      </c>
      <c r="E341" s="166" t="s">
        <v>511</v>
      </c>
      <c r="F341" s="167" t="s">
        <v>512</v>
      </c>
      <c r="G341" s="168" t="s">
        <v>174</v>
      </c>
      <c r="H341" s="169">
        <v>111.66</v>
      </c>
      <c r="I341" s="170"/>
      <c r="J341" s="171">
        <f>ROUND(I341*H341,2)</f>
        <v>0</v>
      </c>
      <c r="K341" s="167" t="s">
        <v>3</v>
      </c>
      <c r="L341" s="39"/>
      <c r="M341" s="172" t="s">
        <v>3</v>
      </c>
      <c r="N341" s="173" t="s">
        <v>42</v>
      </c>
      <c r="O341" s="72"/>
      <c r="P341" s="174">
        <f>O341*H341</f>
        <v>0</v>
      </c>
      <c r="Q341" s="174">
        <v>0</v>
      </c>
      <c r="R341" s="174">
        <f>Q341*H341</f>
        <v>0</v>
      </c>
      <c r="S341" s="174">
        <v>0</v>
      </c>
      <c r="T341" s="17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76" t="s">
        <v>157</v>
      </c>
      <c r="AT341" s="176" t="s">
        <v>152</v>
      </c>
      <c r="AU341" s="176" t="s">
        <v>81</v>
      </c>
      <c r="AY341" s="19" t="s">
        <v>150</v>
      </c>
      <c r="BE341" s="177">
        <f>IF(N341="základní",J341,0)</f>
        <v>0</v>
      </c>
      <c r="BF341" s="177">
        <f>IF(N341="snížená",J341,0)</f>
        <v>0</v>
      </c>
      <c r="BG341" s="177">
        <f>IF(N341="zákl. přenesená",J341,0)</f>
        <v>0</v>
      </c>
      <c r="BH341" s="177">
        <f>IF(N341="sníž. přenesená",J341,0)</f>
        <v>0</v>
      </c>
      <c r="BI341" s="177">
        <f>IF(N341="nulová",J341,0)</f>
        <v>0</v>
      </c>
      <c r="BJ341" s="19" t="s">
        <v>79</v>
      </c>
      <c r="BK341" s="177">
        <f>ROUND(I341*H341,2)</f>
        <v>0</v>
      </c>
      <c r="BL341" s="19" t="s">
        <v>157</v>
      </c>
      <c r="BM341" s="176" t="s">
        <v>513</v>
      </c>
    </row>
    <row r="342" s="2" customFormat="1">
      <c r="A342" s="38"/>
      <c r="B342" s="164"/>
      <c r="C342" s="165" t="s">
        <v>514</v>
      </c>
      <c r="D342" s="165" t="s">
        <v>152</v>
      </c>
      <c r="E342" s="166" t="s">
        <v>515</v>
      </c>
      <c r="F342" s="167" t="s">
        <v>516</v>
      </c>
      <c r="G342" s="168" t="s">
        <v>174</v>
      </c>
      <c r="H342" s="169">
        <v>111.66</v>
      </c>
      <c r="I342" s="170"/>
      <c r="J342" s="171">
        <f>ROUND(I342*H342,2)</f>
        <v>0</v>
      </c>
      <c r="K342" s="167" t="s">
        <v>3</v>
      </c>
      <c r="L342" s="39"/>
      <c r="M342" s="172" t="s">
        <v>3</v>
      </c>
      <c r="N342" s="173" t="s">
        <v>42</v>
      </c>
      <c r="O342" s="72"/>
      <c r="P342" s="174">
        <f>O342*H342</f>
        <v>0</v>
      </c>
      <c r="Q342" s="174">
        <v>0</v>
      </c>
      <c r="R342" s="174">
        <f>Q342*H342</f>
        <v>0</v>
      </c>
      <c r="S342" s="174">
        <v>0</v>
      </c>
      <c r="T342" s="175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76" t="s">
        <v>157</v>
      </c>
      <c r="AT342" s="176" t="s">
        <v>152</v>
      </c>
      <c r="AU342" s="176" t="s">
        <v>81</v>
      </c>
      <c r="AY342" s="19" t="s">
        <v>150</v>
      </c>
      <c r="BE342" s="177">
        <f>IF(N342="základní",J342,0)</f>
        <v>0</v>
      </c>
      <c r="BF342" s="177">
        <f>IF(N342="snížená",J342,0)</f>
        <v>0</v>
      </c>
      <c r="BG342" s="177">
        <f>IF(N342="zákl. přenesená",J342,0)</f>
        <v>0</v>
      </c>
      <c r="BH342" s="177">
        <f>IF(N342="sníž. přenesená",J342,0)</f>
        <v>0</v>
      </c>
      <c r="BI342" s="177">
        <f>IF(N342="nulová",J342,0)</f>
        <v>0</v>
      </c>
      <c r="BJ342" s="19" t="s">
        <v>79</v>
      </c>
      <c r="BK342" s="177">
        <f>ROUND(I342*H342,2)</f>
        <v>0</v>
      </c>
      <c r="BL342" s="19" t="s">
        <v>157</v>
      </c>
      <c r="BM342" s="176" t="s">
        <v>517</v>
      </c>
    </row>
    <row r="343" s="12" customFormat="1" ht="22.8" customHeight="1">
      <c r="A343" s="12"/>
      <c r="B343" s="151"/>
      <c r="C343" s="12"/>
      <c r="D343" s="152" t="s">
        <v>70</v>
      </c>
      <c r="E343" s="162" t="s">
        <v>518</v>
      </c>
      <c r="F343" s="162" t="s">
        <v>519</v>
      </c>
      <c r="G343" s="12"/>
      <c r="H343" s="12"/>
      <c r="I343" s="154"/>
      <c r="J343" s="163">
        <f>BK343</f>
        <v>0</v>
      </c>
      <c r="K343" s="12"/>
      <c r="L343" s="151"/>
      <c r="M343" s="156"/>
      <c r="N343" s="157"/>
      <c r="O343" s="157"/>
      <c r="P343" s="158">
        <f>SUM(P344:P354)</f>
        <v>0</v>
      </c>
      <c r="Q343" s="157"/>
      <c r="R343" s="158">
        <f>SUM(R344:R354)</f>
        <v>0</v>
      </c>
      <c r="S343" s="157"/>
      <c r="T343" s="159">
        <f>SUM(T344:T354)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52" t="s">
        <v>79</v>
      </c>
      <c r="AT343" s="160" t="s">
        <v>70</v>
      </c>
      <c r="AU343" s="160" t="s">
        <v>79</v>
      </c>
      <c r="AY343" s="152" t="s">
        <v>150</v>
      </c>
      <c r="BK343" s="161">
        <f>SUM(BK344:BK354)</f>
        <v>0</v>
      </c>
    </row>
    <row r="344" s="2" customFormat="1">
      <c r="A344" s="38"/>
      <c r="B344" s="164"/>
      <c r="C344" s="165" t="s">
        <v>520</v>
      </c>
      <c r="D344" s="165" t="s">
        <v>152</v>
      </c>
      <c r="E344" s="166" t="s">
        <v>521</v>
      </c>
      <c r="F344" s="167" t="s">
        <v>522</v>
      </c>
      <c r="G344" s="168" t="s">
        <v>181</v>
      </c>
      <c r="H344" s="169">
        <v>126.327</v>
      </c>
      <c r="I344" s="170"/>
      <c r="J344" s="171">
        <f>ROUND(I344*H344,2)</f>
        <v>0</v>
      </c>
      <c r="K344" s="167" t="s">
        <v>156</v>
      </c>
      <c r="L344" s="39"/>
      <c r="M344" s="172" t="s">
        <v>3</v>
      </c>
      <c r="N344" s="173" t="s">
        <v>42</v>
      </c>
      <c r="O344" s="72"/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6" t="s">
        <v>157</v>
      </c>
      <c r="AT344" s="176" t="s">
        <v>152</v>
      </c>
      <c r="AU344" s="176" t="s">
        <v>81</v>
      </c>
      <c r="AY344" s="19" t="s">
        <v>150</v>
      </c>
      <c r="BE344" s="177">
        <f>IF(N344="základní",J344,0)</f>
        <v>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9" t="s">
        <v>79</v>
      </c>
      <c r="BK344" s="177">
        <f>ROUND(I344*H344,2)</f>
        <v>0</v>
      </c>
      <c r="BL344" s="19" t="s">
        <v>157</v>
      </c>
      <c r="BM344" s="176" t="s">
        <v>523</v>
      </c>
    </row>
    <row r="345" s="2" customFormat="1" ht="33" customHeight="1">
      <c r="A345" s="38"/>
      <c r="B345" s="164"/>
      <c r="C345" s="165" t="s">
        <v>524</v>
      </c>
      <c r="D345" s="165" t="s">
        <v>152</v>
      </c>
      <c r="E345" s="166" t="s">
        <v>525</v>
      </c>
      <c r="F345" s="167" t="s">
        <v>526</v>
      </c>
      <c r="G345" s="168" t="s">
        <v>181</v>
      </c>
      <c r="H345" s="169">
        <v>126.327</v>
      </c>
      <c r="I345" s="170"/>
      <c r="J345" s="171">
        <f>ROUND(I345*H345,2)</f>
        <v>0</v>
      </c>
      <c r="K345" s="167" t="s">
        <v>156</v>
      </c>
      <c r="L345" s="39"/>
      <c r="M345" s="172" t="s">
        <v>3</v>
      </c>
      <c r="N345" s="173" t="s">
        <v>42</v>
      </c>
      <c r="O345" s="72"/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76" t="s">
        <v>157</v>
      </c>
      <c r="AT345" s="176" t="s">
        <v>152</v>
      </c>
      <c r="AU345" s="176" t="s">
        <v>81</v>
      </c>
      <c r="AY345" s="19" t="s">
        <v>150</v>
      </c>
      <c r="BE345" s="177">
        <f>IF(N345="základní",J345,0)</f>
        <v>0</v>
      </c>
      <c r="BF345" s="177">
        <f>IF(N345="snížená",J345,0)</f>
        <v>0</v>
      </c>
      <c r="BG345" s="177">
        <f>IF(N345="zákl. přenesená",J345,0)</f>
        <v>0</v>
      </c>
      <c r="BH345" s="177">
        <f>IF(N345="sníž. přenesená",J345,0)</f>
        <v>0</v>
      </c>
      <c r="BI345" s="177">
        <f>IF(N345="nulová",J345,0)</f>
        <v>0</v>
      </c>
      <c r="BJ345" s="19" t="s">
        <v>79</v>
      </c>
      <c r="BK345" s="177">
        <f>ROUND(I345*H345,2)</f>
        <v>0</v>
      </c>
      <c r="BL345" s="19" t="s">
        <v>157</v>
      </c>
      <c r="BM345" s="176" t="s">
        <v>527</v>
      </c>
    </row>
    <row r="346" s="2" customFormat="1" ht="44.25" customHeight="1">
      <c r="A346" s="38"/>
      <c r="B346" s="164"/>
      <c r="C346" s="165" t="s">
        <v>528</v>
      </c>
      <c r="D346" s="165" t="s">
        <v>152</v>
      </c>
      <c r="E346" s="166" t="s">
        <v>529</v>
      </c>
      <c r="F346" s="167" t="s">
        <v>530</v>
      </c>
      <c r="G346" s="168" t="s">
        <v>181</v>
      </c>
      <c r="H346" s="169">
        <v>1136.943</v>
      </c>
      <c r="I346" s="170"/>
      <c r="J346" s="171">
        <f>ROUND(I346*H346,2)</f>
        <v>0</v>
      </c>
      <c r="K346" s="167" t="s">
        <v>156</v>
      </c>
      <c r="L346" s="39"/>
      <c r="M346" s="172" t="s">
        <v>3</v>
      </c>
      <c r="N346" s="173" t="s">
        <v>42</v>
      </c>
      <c r="O346" s="72"/>
      <c r="P346" s="174">
        <f>O346*H346</f>
        <v>0</v>
      </c>
      <c r="Q346" s="174">
        <v>0</v>
      </c>
      <c r="R346" s="174">
        <f>Q346*H346</f>
        <v>0</v>
      </c>
      <c r="S346" s="174">
        <v>0</v>
      </c>
      <c r="T346" s="17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76" t="s">
        <v>157</v>
      </c>
      <c r="AT346" s="176" t="s">
        <v>152</v>
      </c>
      <c r="AU346" s="176" t="s">
        <v>81</v>
      </c>
      <c r="AY346" s="19" t="s">
        <v>150</v>
      </c>
      <c r="BE346" s="177">
        <f>IF(N346="základní",J346,0)</f>
        <v>0</v>
      </c>
      <c r="BF346" s="177">
        <f>IF(N346="snížená",J346,0)</f>
        <v>0</v>
      </c>
      <c r="BG346" s="177">
        <f>IF(N346="zákl. přenesená",J346,0)</f>
        <v>0</v>
      </c>
      <c r="BH346" s="177">
        <f>IF(N346="sníž. přenesená",J346,0)</f>
        <v>0</v>
      </c>
      <c r="BI346" s="177">
        <f>IF(N346="nulová",J346,0)</f>
        <v>0</v>
      </c>
      <c r="BJ346" s="19" t="s">
        <v>79</v>
      </c>
      <c r="BK346" s="177">
        <f>ROUND(I346*H346,2)</f>
        <v>0</v>
      </c>
      <c r="BL346" s="19" t="s">
        <v>157</v>
      </c>
      <c r="BM346" s="176" t="s">
        <v>531</v>
      </c>
    </row>
    <row r="347" s="13" customFormat="1">
      <c r="A347" s="13"/>
      <c r="B347" s="178"/>
      <c r="C347" s="13"/>
      <c r="D347" s="179" t="s">
        <v>159</v>
      </c>
      <c r="E347" s="180" t="s">
        <v>3</v>
      </c>
      <c r="F347" s="181" t="s">
        <v>532</v>
      </c>
      <c r="G347" s="13"/>
      <c r="H347" s="180" t="s">
        <v>3</v>
      </c>
      <c r="I347" s="182"/>
      <c r="J347" s="13"/>
      <c r="K347" s="13"/>
      <c r="L347" s="178"/>
      <c r="M347" s="183"/>
      <c r="N347" s="184"/>
      <c r="O347" s="184"/>
      <c r="P347" s="184"/>
      <c r="Q347" s="184"/>
      <c r="R347" s="184"/>
      <c r="S347" s="184"/>
      <c r="T347" s="18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0" t="s">
        <v>159</v>
      </c>
      <c r="AU347" s="180" t="s">
        <v>81</v>
      </c>
      <c r="AV347" s="13" t="s">
        <v>79</v>
      </c>
      <c r="AW347" s="13" t="s">
        <v>32</v>
      </c>
      <c r="AX347" s="13" t="s">
        <v>71</v>
      </c>
      <c r="AY347" s="180" t="s">
        <v>150</v>
      </c>
    </row>
    <row r="348" s="14" customFormat="1">
      <c r="A348" s="14"/>
      <c r="B348" s="186"/>
      <c r="C348" s="14"/>
      <c r="D348" s="179" t="s">
        <v>159</v>
      </c>
      <c r="E348" s="187" t="s">
        <v>3</v>
      </c>
      <c r="F348" s="188" t="s">
        <v>533</v>
      </c>
      <c r="G348" s="14"/>
      <c r="H348" s="189">
        <v>1136.943</v>
      </c>
      <c r="I348" s="190"/>
      <c r="J348" s="14"/>
      <c r="K348" s="14"/>
      <c r="L348" s="186"/>
      <c r="M348" s="191"/>
      <c r="N348" s="192"/>
      <c r="O348" s="192"/>
      <c r="P348" s="192"/>
      <c r="Q348" s="192"/>
      <c r="R348" s="192"/>
      <c r="S348" s="192"/>
      <c r="T348" s="19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87" t="s">
        <v>159</v>
      </c>
      <c r="AU348" s="187" t="s">
        <v>81</v>
      </c>
      <c r="AV348" s="14" t="s">
        <v>81</v>
      </c>
      <c r="AW348" s="14" t="s">
        <v>32</v>
      </c>
      <c r="AX348" s="14" t="s">
        <v>79</v>
      </c>
      <c r="AY348" s="187" t="s">
        <v>150</v>
      </c>
    </row>
    <row r="349" s="2" customFormat="1">
      <c r="A349" s="38"/>
      <c r="B349" s="164"/>
      <c r="C349" s="165" t="s">
        <v>534</v>
      </c>
      <c r="D349" s="165" t="s">
        <v>152</v>
      </c>
      <c r="E349" s="166" t="s">
        <v>535</v>
      </c>
      <c r="F349" s="167" t="s">
        <v>536</v>
      </c>
      <c r="G349" s="168" t="s">
        <v>181</v>
      </c>
      <c r="H349" s="169">
        <v>0.216</v>
      </c>
      <c r="I349" s="170"/>
      <c r="J349" s="171">
        <f>ROUND(I349*H349,2)</f>
        <v>0</v>
      </c>
      <c r="K349" s="167" t="s">
        <v>156</v>
      </c>
      <c r="L349" s="39"/>
      <c r="M349" s="172" t="s">
        <v>3</v>
      </c>
      <c r="N349" s="173" t="s">
        <v>42</v>
      </c>
      <c r="O349" s="72"/>
      <c r="P349" s="174">
        <f>O349*H349</f>
        <v>0</v>
      </c>
      <c r="Q349" s="174">
        <v>0</v>
      </c>
      <c r="R349" s="174">
        <f>Q349*H349</f>
        <v>0</v>
      </c>
      <c r="S349" s="174">
        <v>0</v>
      </c>
      <c r="T349" s="17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76" t="s">
        <v>157</v>
      </c>
      <c r="AT349" s="176" t="s">
        <v>152</v>
      </c>
      <c r="AU349" s="176" t="s">
        <v>81</v>
      </c>
      <c r="AY349" s="19" t="s">
        <v>150</v>
      </c>
      <c r="BE349" s="177">
        <f>IF(N349="základní",J349,0)</f>
        <v>0</v>
      </c>
      <c r="BF349" s="177">
        <f>IF(N349="snížená",J349,0)</f>
        <v>0</v>
      </c>
      <c r="BG349" s="177">
        <f>IF(N349="zákl. přenesená",J349,0)</f>
        <v>0</v>
      </c>
      <c r="BH349" s="177">
        <f>IF(N349="sníž. přenesená",J349,0)</f>
        <v>0</v>
      </c>
      <c r="BI349" s="177">
        <f>IF(N349="nulová",J349,0)</f>
        <v>0</v>
      </c>
      <c r="BJ349" s="19" t="s">
        <v>79</v>
      </c>
      <c r="BK349" s="177">
        <f>ROUND(I349*H349,2)</f>
        <v>0</v>
      </c>
      <c r="BL349" s="19" t="s">
        <v>157</v>
      </c>
      <c r="BM349" s="176" t="s">
        <v>537</v>
      </c>
    </row>
    <row r="350" s="2" customFormat="1" ht="44.25" customHeight="1">
      <c r="A350" s="38"/>
      <c r="B350" s="164"/>
      <c r="C350" s="165" t="s">
        <v>538</v>
      </c>
      <c r="D350" s="165" t="s">
        <v>152</v>
      </c>
      <c r="E350" s="166" t="s">
        <v>539</v>
      </c>
      <c r="F350" s="167" t="s">
        <v>540</v>
      </c>
      <c r="G350" s="168" t="s">
        <v>181</v>
      </c>
      <c r="H350" s="169">
        <v>52.216999999999999</v>
      </c>
      <c r="I350" s="170"/>
      <c r="J350" s="171">
        <f>ROUND(I350*H350,2)</f>
        <v>0</v>
      </c>
      <c r="K350" s="167" t="s">
        <v>156</v>
      </c>
      <c r="L350" s="39"/>
      <c r="M350" s="172" t="s">
        <v>3</v>
      </c>
      <c r="N350" s="173" t="s">
        <v>42</v>
      </c>
      <c r="O350" s="72"/>
      <c r="P350" s="174">
        <f>O350*H350</f>
        <v>0</v>
      </c>
      <c r="Q350" s="174">
        <v>0</v>
      </c>
      <c r="R350" s="174">
        <f>Q350*H350</f>
        <v>0</v>
      </c>
      <c r="S350" s="174">
        <v>0</v>
      </c>
      <c r="T350" s="175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76" t="s">
        <v>157</v>
      </c>
      <c r="AT350" s="176" t="s">
        <v>152</v>
      </c>
      <c r="AU350" s="176" t="s">
        <v>81</v>
      </c>
      <c r="AY350" s="19" t="s">
        <v>150</v>
      </c>
      <c r="BE350" s="177">
        <f>IF(N350="základní",J350,0)</f>
        <v>0</v>
      </c>
      <c r="BF350" s="177">
        <f>IF(N350="snížená",J350,0)</f>
        <v>0</v>
      </c>
      <c r="BG350" s="177">
        <f>IF(N350="zákl. přenesená",J350,0)</f>
        <v>0</v>
      </c>
      <c r="BH350" s="177">
        <f>IF(N350="sníž. přenesená",J350,0)</f>
        <v>0</v>
      </c>
      <c r="BI350" s="177">
        <f>IF(N350="nulová",J350,0)</f>
        <v>0</v>
      </c>
      <c r="BJ350" s="19" t="s">
        <v>79</v>
      </c>
      <c r="BK350" s="177">
        <f>ROUND(I350*H350,2)</f>
        <v>0</v>
      </c>
      <c r="BL350" s="19" t="s">
        <v>157</v>
      </c>
      <c r="BM350" s="176" t="s">
        <v>541</v>
      </c>
    </row>
    <row r="351" s="2" customFormat="1" ht="44.25" customHeight="1">
      <c r="A351" s="38"/>
      <c r="B351" s="164"/>
      <c r="C351" s="165" t="s">
        <v>542</v>
      </c>
      <c r="D351" s="165" t="s">
        <v>152</v>
      </c>
      <c r="E351" s="166" t="s">
        <v>543</v>
      </c>
      <c r="F351" s="167" t="s">
        <v>544</v>
      </c>
      <c r="G351" s="168" t="s">
        <v>181</v>
      </c>
      <c r="H351" s="169">
        <v>11.064</v>
      </c>
      <c r="I351" s="170"/>
      <c r="J351" s="171">
        <f>ROUND(I351*H351,2)</f>
        <v>0</v>
      </c>
      <c r="K351" s="167" t="s">
        <v>156</v>
      </c>
      <c r="L351" s="39"/>
      <c r="M351" s="172" t="s">
        <v>3</v>
      </c>
      <c r="N351" s="173" t="s">
        <v>42</v>
      </c>
      <c r="O351" s="72"/>
      <c r="P351" s="174">
        <f>O351*H351</f>
        <v>0</v>
      </c>
      <c r="Q351" s="174">
        <v>0</v>
      </c>
      <c r="R351" s="174">
        <f>Q351*H351</f>
        <v>0</v>
      </c>
      <c r="S351" s="174">
        <v>0</v>
      </c>
      <c r="T351" s="175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76" t="s">
        <v>157</v>
      </c>
      <c r="AT351" s="176" t="s">
        <v>152</v>
      </c>
      <c r="AU351" s="176" t="s">
        <v>81</v>
      </c>
      <c r="AY351" s="19" t="s">
        <v>150</v>
      </c>
      <c r="BE351" s="177">
        <f>IF(N351="základní",J351,0)</f>
        <v>0</v>
      </c>
      <c r="BF351" s="177">
        <f>IF(N351="snížená",J351,0)</f>
        <v>0</v>
      </c>
      <c r="BG351" s="177">
        <f>IF(N351="zákl. přenesená",J351,0)</f>
        <v>0</v>
      </c>
      <c r="BH351" s="177">
        <f>IF(N351="sníž. přenesená",J351,0)</f>
        <v>0</v>
      </c>
      <c r="BI351" s="177">
        <f>IF(N351="nulová",J351,0)</f>
        <v>0</v>
      </c>
      <c r="BJ351" s="19" t="s">
        <v>79</v>
      </c>
      <c r="BK351" s="177">
        <f>ROUND(I351*H351,2)</f>
        <v>0</v>
      </c>
      <c r="BL351" s="19" t="s">
        <v>157</v>
      </c>
      <c r="BM351" s="176" t="s">
        <v>545</v>
      </c>
    </row>
    <row r="352" s="2" customFormat="1" ht="44.25" customHeight="1">
      <c r="A352" s="38"/>
      <c r="B352" s="164"/>
      <c r="C352" s="165" t="s">
        <v>546</v>
      </c>
      <c r="D352" s="165" t="s">
        <v>152</v>
      </c>
      <c r="E352" s="166" t="s">
        <v>547</v>
      </c>
      <c r="F352" s="167" t="s">
        <v>548</v>
      </c>
      <c r="G352" s="168" t="s">
        <v>181</v>
      </c>
      <c r="H352" s="169">
        <v>3.7189999999999999</v>
      </c>
      <c r="I352" s="170"/>
      <c r="J352" s="171">
        <f>ROUND(I352*H352,2)</f>
        <v>0</v>
      </c>
      <c r="K352" s="167" t="s">
        <v>156</v>
      </c>
      <c r="L352" s="39"/>
      <c r="M352" s="172" t="s">
        <v>3</v>
      </c>
      <c r="N352" s="173" t="s">
        <v>42</v>
      </c>
      <c r="O352" s="72"/>
      <c r="P352" s="174">
        <f>O352*H352</f>
        <v>0</v>
      </c>
      <c r="Q352" s="174">
        <v>0</v>
      </c>
      <c r="R352" s="174">
        <f>Q352*H352</f>
        <v>0</v>
      </c>
      <c r="S352" s="174">
        <v>0</v>
      </c>
      <c r="T352" s="17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76" t="s">
        <v>157</v>
      </c>
      <c r="AT352" s="176" t="s">
        <v>152</v>
      </c>
      <c r="AU352" s="176" t="s">
        <v>81</v>
      </c>
      <c r="AY352" s="19" t="s">
        <v>150</v>
      </c>
      <c r="BE352" s="177">
        <f>IF(N352="základní",J352,0)</f>
        <v>0</v>
      </c>
      <c r="BF352" s="177">
        <f>IF(N352="snížená",J352,0)</f>
        <v>0</v>
      </c>
      <c r="BG352" s="177">
        <f>IF(N352="zákl. přenesená",J352,0)</f>
        <v>0</v>
      </c>
      <c r="BH352" s="177">
        <f>IF(N352="sníž. přenesená",J352,0)</f>
        <v>0</v>
      </c>
      <c r="BI352" s="177">
        <f>IF(N352="nulová",J352,0)</f>
        <v>0</v>
      </c>
      <c r="BJ352" s="19" t="s">
        <v>79</v>
      </c>
      <c r="BK352" s="177">
        <f>ROUND(I352*H352,2)</f>
        <v>0</v>
      </c>
      <c r="BL352" s="19" t="s">
        <v>157</v>
      </c>
      <c r="BM352" s="176" t="s">
        <v>549</v>
      </c>
    </row>
    <row r="353" s="2" customFormat="1" ht="44.25" customHeight="1">
      <c r="A353" s="38"/>
      <c r="B353" s="164"/>
      <c r="C353" s="165" t="s">
        <v>550</v>
      </c>
      <c r="D353" s="165" t="s">
        <v>152</v>
      </c>
      <c r="E353" s="166" t="s">
        <v>551</v>
      </c>
      <c r="F353" s="167" t="s">
        <v>552</v>
      </c>
      <c r="G353" s="168" t="s">
        <v>181</v>
      </c>
      <c r="H353" s="169">
        <v>9.2870000000000008</v>
      </c>
      <c r="I353" s="170"/>
      <c r="J353" s="171">
        <f>ROUND(I353*H353,2)</f>
        <v>0</v>
      </c>
      <c r="K353" s="167" t="s">
        <v>156</v>
      </c>
      <c r="L353" s="39"/>
      <c r="M353" s="172" t="s">
        <v>3</v>
      </c>
      <c r="N353" s="173" t="s">
        <v>42</v>
      </c>
      <c r="O353" s="72"/>
      <c r="P353" s="174">
        <f>O353*H353</f>
        <v>0</v>
      </c>
      <c r="Q353" s="174">
        <v>0</v>
      </c>
      <c r="R353" s="174">
        <f>Q353*H353</f>
        <v>0</v>
      </c>
      <c r="S353" s="174">
        <v>0</v>
      </c>
      <c r="T353" s="175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76" t="s">
        <v>157</v>
      </c>
      <c r="AT353" s="176" t="s">
        <v>152</v>
      </c>
      <c r="AU353" s="176" t="s">
        <v>81</v>
      </c>
      <c r="AY353" s="19" t="s">
        <v>150</v>
      </c>
      <c r="BE353" s="177">
        <f>IF(N353="základní",J353,0)</f>
        <v>0</v>
      </c>
      <c r="BF353" s="177">
        <f>IF(N353="snížená",J353,0)</f>
        <v>0</v>
      </c>
      <c r="BG353" s="177">
        <f>IF(N353="zákl. přenesená",J353,0)</f>
        <v>0</v>
      </c>
      <c r="BH353" s="177">
        <f>IF(N353="sníž. přenesená",J353,0)</f>
        <v>0</v>
      </c>
      <c r="BI353" s="177">
        <f>IF(N353="nulová",J353,0)</f>
        <v>0</v>
      </c>
      <c r="BJ353" s="19" t="s">
        <v>79</v>
      </c>
      <c r="BK353" s="177">
        <f>ROUND(I353*H353,2)</f>
        <v>0</v>
      </c>
      <c r="BL353" s="19" t="s">
        <v>157</v>
      </c>
      <c r="BM353" s="176" t="s">
        <v>553</v>
      </c>
    </row>
    <row r="354" s="2" customFormat="1" ht="44.25" customHeight="1">
      <c r="A354" s="38"/>
      <c r="B354" s="164"/>
      <c r="C354" s="165" t="s">
        <v>554</v>
      </c>
      <c r="D354" s="165" t="s">
        <v>152</v>
      </c>
      <c r="E354" s="166" t="s">
        <v>555</v>
      </c>
      <c r="F354" s="167" t="s">
        <v>556</v>
      </c>
      <c r="G354" s="168" t="s">
        <v>181</v>
      </c>
      <c r="H354" s="169">
        <v>49.241999999999997</v>
      </c>
      <c r="I354" s="170"/>
      <c r="J354" s="171">
        <f>ROUND(I354*H354,2)</f>
        <v>0</v>
      </c>
      <c r="K354" s="167" t="s">
        <v>156</v>
      </c>
      <c r="L354" s="39"/>
      <c r="M354" s="172" t="s">
        <v>3</v>
      </c>
      <c r="N354" s="173" t="s">
        <v>42</v>
      </c>
      <c r="O354" s="72"/>
      <c r="P354" s="174">
        <f>O354*H354</f>
        <v>0</v>
      </c>
      <c r="Q354" s="174">
        <v>0</v>
      </c>
      <c r="R354" s="174">
        <f>Q354*H354</f>
        <v>0</v>
      </c>
      <c r="S354" s="174">
        <v>0</v>
      </c>
      <c r="T354" s="175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76" t="s">
        <v>157</v>
      </c>
      <c r="AT354" s="176" t="s">
        <v>152</v>
      </c>
      <c r="AU354" s="176" t="s">
        <v>81</v>
      </c>
      <c r="AY354" s="19" t="s">
        <v>150</v>
      </c>
      <c r="BE354" s="177">
        <f>IF(N354="základní",J354,0)</f>
        <v>0</v>
      </c>
      <c r="BF354" s="177">
        <f>IF(N354="snížená",J354,0)</f>
        <v>0</v>
      </c>
      <c r="BG354" s="177">
        <f>IF(N354="zákl. přenesená",J354,0)</f>
        <v>0</v>
      </c>
      <c r="BH354" s="177">
        <f>IF(N354="sníž. přenesená",J354,0)</f>
        <v>0</v>
      </c>
      <c r="BI354" s="177">
        <f>IF(N354="nulová",J354,0)</f>
        <v>0</v>
      </c>
      <c r="BJ354" s="19" t="s">
        <v>79</v>
      </c>
      <c r="BK354" s="177">
        <f>ROUND(I354*H354,2)</f>
        <v>0</v>
      </c>
      <c r="BL354" s="19" t="s">
        <v>157</v>
      </c>
      <c r="BM354" s="176" t="s">
        <v>557</v>
      </c>
    </row>
    <row r="355" s="12" customFormat="1" ht="22.8" customHeight="1">
      <c r="A355" s="12"/>
      <c r="B355" s="151"/>
      <c r="C355" s="12"/>
      <c r="D355" s="152" t="s">
        <v>70</v>
      </c>
      <c r="E355" s="162" t="s">
        <v>558</v>
      </c>
      <c r="F355" s="162" t="s">
        <v>559</v>
      </c>
      <c r="G355" s="12"/>
      <c r="H355" s="12"/>
      <c r="I355" s="154"/>
      <c r="J355" s="163">
        <f>BK355</f>
        <v>0</v>
      </c>
      <c r="K355" s="12"/>
      <c r="L355" s="151"/>
      <c r="M355" s="156"/>
      <c r="N355" s="157"/>
      <c r="O355" s="157"/>
      <c r="P355" s="158">
        <f>P356</f>
        <v>0</v>
      </c>
      <c r="Q355" s="157"/>
      <c r="R355" s="158">
        <f>R356</f>
        <v>0</v>
      </c>
      <c r="S355" s="157"/>
      <c r="T355" s="159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2" t="s">
        <v>79</v>
      </c>
      <c r="AT355" s="160" t="s">
        <v>70</v>
      </c>
      <c r="AU355" s="160" t="s">
        <v>79</v>
      </c>
      <c r="AY355" s="152" t="s">
        <v>150</v>
      </c>
      <c r="BK355" s="161">
        <f>BK356</f>
        <v>0</v>
      </c>
    </row>
    <row r="356" s="2" customFormat="1" ht="55.5" customHeight="1">
      <c r="A356" s="38"/>
      <c r="B356" s="164"/>
      <c r="C356" s="165" t="s">
        <v>560</v>
      </c>
      <c r="D356" s="165" t="s">
        <v>152</v>
      </c>
      <c r="E356" s="166" t="s">
        <v>561</v>
      </c>
      <c r="F356" s="167" t="s">
        <v>562</v>
      </c>
      <c r="G356" s="168" t="s">
        <v>181</v>
      </c>
      <c r="H356" s="169">
        <v>139.58799999999999</v>
      </c>
      <c r="I356" s="170"/>
      <c r="J356" s="171">
        <f>ROUND(I356*H356,2)</f>
        <v>0</v>
      </c>
      <c r="K356" s="167" t="s">
        <v>156</v>
      </c>
      <c r="L356" s="39"/>
      <c r="M356" s="172" t="s">
        <v>3</v>
      </c>
      <c r="N356" s="173" t="s">
        <v>42</v>
      </c>
      <c r="O356" s="72"/>
      <c r="P356" s="174">
        <f>O356*H356</f>
        <v>0</v>
      </c>
      <c r="Q356" s="174">
        <v>0</v>
      </c>
      <c r="R356" s="174">
        <f>Q356*H356</f>
        <v>0</v>
      </c>
      <c r="S356" s="174">
        <v>0</v>
      </c>
      <c r="T356" s="17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76" t="s">
        <v>157</v>
      </c>
      <c r="AT356" s="176" t="s">
        <v>152</v>
      </c>
      <c r="AU356" s="176" t="s">
        <v>81</v>
      </c>
      <c r="AY356" s="19" t="s">
        <v>150</v>
      </c>
      <c r="BE356" s="177">
        <f>IF(N356="základní",J356,0)</f>
        <v>0</v>
      </c>
      <c r="BF356" s="177">
        <f>IF(N356="snížená",J356,0)</f>
        <v>0</v>
      </c>
      <c r="BG356" s="177">
        <f>IF(N356="zákl. přenesená",J356,0)</f>
        <v>0</v>
      </c>
      <c r="BH356" s="177">
        <f>IF(N356="sníž. přenesená",J356,0)</f>
        <v>0</v>
      </c>
      <c r="BI356" s="177">
        <f>IF(N356="nulová",J356,0)</f>
        <v>0</v>
      </c>
      <c r="BJ356" s="19" t="s">
        <v>79</v>
      </c>
      <c r="BK356" s="177">
        <f>ROUND(I356*H356,2)</f>
        <v>0</v>
      </c>
      <c r="BL356" s="19" t="s">
        <v>157</v>
      </c>
      <c r="BM356" s="176" t="s">
        <v>563</v>
      </c>
    </row>
    <row r="357" s="12" customFormat="1" ht="25.92" customHeight="1">
      <c r="A357" s="12"/>
      <c r="B357" s="151"/>
      <c r="C357" s="12"/>
      <c r="D357" s="152" t="s">
        <v>70</v>
      </c>
      <c r="E357" s="153" t="s">
        <v>564</v>
      </c>
      <c r="F357" s="153" t="s">
        <v>565</v>
      </c>
      <c r="G357" s="12"/>
      <c r="H357" s="12"/>
      <c r="I357" s="154"/>
      <c r="J357" s="155">
        <f>BK357</f>
        <v>0</v>
      </c>
      <c r="K357" s="12"/>
      <c r="L357" s="151"/>
      <c r="M357" s="156"/>
      <c r="N357" s="157"/>
      <c r="O357" s="157"/>
      <c r="P357" s="158">
        <f>P358+P417+P427+P473+P503+P517+P648+P771+P790+P797</f>
        <v>0</v>
      </c>
      <c r="Q357" s="157"/>
      <c r="R357" s="158">
        <f>R358+R417+R427+R473+R503+R517+R648+R771+R790+R797</f>
        <v>17.150676340000004</v>
      </c>
      <c r="S357" s="157"/>
      <c r="T357" s="159">
        <f>T358+T417+T427+T473+T503+T517+T648+T771+T790+T797</f>
        <v>9.7527621999999976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52" t="s">
        <v>81</v>
      </c>
      <c r="AT357" s="160" t="s">
        <v>70</v>
      </c>
      <c r="AU357" s="160" t="s">
        <v>71</v>
      </c>
      <c r="AY357" s="152" t="s">
        <v>150</v>
      </c>
      <c r="BK357" s="161">
        <f>BK358+BK417+BK427+BK473+BK503+BK517+BK648+BK771+BK790+BK797</f>
        <v>0</v>
      </c>
    </row>
    <row r="358" s="12" customFormat="1" ht="22.8" customHeight="1">
      <c r="A358" s="12"/>
      <c r="B358" s="151"/>
      <c r="C358" s="12"/>
      <c r="D358" s="152" t="s">
        <v>70</v>
      </c>
      <c r="E358" s="162" t="s">
        <v>566</v>
      </c>
      <c r="F358" s="162" t="s">
        <v>567</v>
      </c>
      <c r="G358" s="12"/>
      <c r="H358" s="12"/>
      <c r="I358" s="154"/>
      <c r="J358" s="163">
        <f>BK358</f>
        <v>0</v>
      </c>
      <c r="K358" s="12"/>
      <c r="L358" s="151"/>
      <c r="M358" s="156"/>
      <c r="N358" s="157"/>
      <c r="O358" s="157"/>
      <c r="P358" s="158">
        <f>SUM(P359:P416)</f>
        <v>0</v>
      </c>
      <c r="Q358" s="157"/>
      <c r="R358" s="158">
        <f>SUM(R359:R416)</f>
        <v>1.8518014000000003</v>
      </c>
      <c r="S358" s="157"/>
      <c r="T358" s="159">
        <f>SUM(T359:T416)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52" t="s">
        <v>81</v>
      </c>
      <c r="AT358" s="160" t="s">
        <v>70</v>
      </c>
      <c r="AU358" s="160" t="s">
        <v>79</v>
      </c>
      <c r="AY358" s="152" t="s">
        <v>150</v>
      </c>
      <c r="BK358" s="161">
        <f>SUM(BK359:BK416)</f>
        <v>0</v>
      </c>
    </row>
    <row r="359" s="2" customFormat="1">
      <c r="A359" s="38"/>
      <c r="B359" s="164"/>
      <c r="C359" s="165" t="s">
        <v>568</v>
      </c>
      <c r="D359" s="165" t="s">
        <v>152</v>
      </c>
      <c r="E359" s="166" t="s">
        <v>569</v>
      </c>
      <c r="F359" s="167" t="s">
        <v>570</v>
      </c>
      <c r="G359" s="168" t="s">
        <v>174</v>
      </c>
      <c r="H359" s="169">
        <v>156.50200000000001</v>
      </c>
      <c r="I359" s="170"/>
      <c r="J359" s="171">
        <f>ROUND(I359*H359,2)</f>
        <v>0</v>
      </c>
      <c r="K359" s="167" t="s">
        <v>156</v>
      </c>
      <c r="L359" s="39"/>
      <c r="M359" s="172" t="s">
        <v>3</v>
      </c>
      <c r="N359" s="173" t="s">
        <v>42</v>
      </c>
      <c r="O359" s="72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76" t="s">
        <v>256</v>
      </c>
      <c r="AT359" s="176" t="s">
        <v>152</v>
      </c>
      <c r="AU359" s="176" t="s">
        <v>81</v>
      </c>
      <c r="AY359" s="19" t="s">
        <v>150</v>
      </c>
      <c r="BE359" s="177">
        <f>IF(N359="základní",J359,0)</f>
        <v>0</v>
      </c>
      <c r="BF359" s="177">
        <f>IF(N359="snížená",J359,0)</f>
        <v>0</v>
      </c>
      <c r="BG359" s="177">
        <f>IF(N359="zákl. přenesená",J359,0)</f>
        <v>0</v>
      </c>
      <c r="BH359" s="177">
        <f>IF(N359="sníž. přenesená",J359,0)</f>
        <v>0</v>
      </c>
      <c r="BI359" s="177">
        <f>IF(N359="nulová",J359,0)</f>
        <v>0</v>
      </c>
      <c r="BJ359" s="19" t="s">
        <v>79</v>
      </c>
      <c r="BK359" s="177">
        <f>ROUND(I359*H359,2)</f>
        <v>0</v>
      </c>
      <c r="BL359" s="19" t="s">
        <v>256</v>
      </c>
      <c r="BM359" s="176" t="s">
        <v>571</v>
      </c>
    </row>
    <row r="360" s="13" customFormat="1">
      <c r="A360" s="13"/>
      <c r="B360" s="178"/>
      <c r="C360" s="13"/>
      <c r="D360" s="179" t="s">
        <v>159</v>
      </c>
      <c r="E360" s="180" t="s">
        <v>3</v>
      </c>
      <c r="F360" s="181" t="s">
        <v>324</v>
      </c>
      <c r="G360" s="13"/>
      <c r="H360" s="180" t="s">
        <v>3</v>
      </c>
      <c r="I360" s="182"/>
      <c r="J360" s="13"/>
      <c r="K360" s="13"/>
      <c r="L360" s="178"/>
      <c r="M360" s="183"/>
      <c r="N360" s="184"/>
      <c r="O360" s="184"/>
      <c r="P360" s="184"/>
      <c r="Q360" s="184"/>
      <c r="R360" s="184"/>
      <c r="S360" s="184"/>
      <c r="T360" s="18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0" t="s">
        <v>159</v>
      </c>
      <c r="AU360" s="180" t="s">
        <v>81</v>
      </c>
      <c r="AV360" s="13" t="s">
        <v>79</v>
      </c>
      <c r="AW360" s="13" t="s">
        <v>32</v>
      </c>
      <c r="AX360" s="13" t="s">
        <v>71</v>
      </c>
      <c r="AY360" s="180" t="s">
        <v>150</v>
      </c>
    </row>
    <row r="361" s="14" customFormat="1">
      <c r="A361" s="14"/>
      <c r="B361" s="186"/>
      <c r="C361" s="14"/>
      <c r="D361" s="179" t="s">
        <v>159</v>
      </c>
      <c r="E361" s="187" t="s">
        <v>3</v>
      </c>
      <c r="F361" s="188" t="s">
        <v>348</v>
      </c>
      <c r="G361" s="14"/>
      <c r="H361" s="189">
        <v>111.66</v>
      </c>
      <c r="I361" s="190"/>
      <c r="J361" s="14"/>
      <c r="K361" s="14"/>
      <c r="L361" s="186"/>
      <c r="M361" s="191"/>
      <c r="N361" s="192"/>
      <c r="O361" s="192"/>
      <c r="P361" s="192"/>
      <c r="Q361" s="192"/>
      <c r="R361" s="192"/>
      <c r="S361" s="192"/>
      <c r="T361" s="19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87" t="s">
        <v>159</v>
      </c>
      <c r="AU361" s="187" t="s">
        <v>81</v>
      </c>
      <c r="AV361" s="14" t="s">
        <v>81</v>
      </c>
      <c r="AW361" s="14" t="s">
        <v>32</v>
      </c>
      <c r="AX361" s="14" t="s">
        <v>71</v>
      </c>
      <c r="AY361" s="187" t="s">
        <v>150</v>
      </c>
    </row>
    <row r="362" s="13" customFormat="1">
      <c r="A362" s="13"/>
      <c r="B362" s="178"/>
      <c r="C362" s="13"/>
      <c r="D362" s="179" t="s">
        <v>159</v>
      </c>
      <c r="E362" s="180" t="s">
        <v>3</v>
      </c>
      <c r="F362" s="181" t="s">
        <v>572</v>
      </c>
      <c r="G362" s="13"/>
      <c r="H362" s="180" t="s">
        <v>3</v>
      </c>
      <c r="I362" s="182"/>
      <c r="J362" s="13"/>
      <c r="K362" s="13"/>
      <c r="L362" s="178"/>
      <c r="M362" s="183"/>
      <c r="N362" s="184"/>
      <c r="O362" s="184"/>
      <c r="P362" s="184"/>
      <c r="Q362" s="184"/>
      <c r="R362" s="184"/>
      <c r="S362" s="184"/>
      <c r="T362" s="18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0" t="s">
        <v>159</v>
      </c>
      <c r="AU362" s="180" t="s">
        <v>81</v>
      </c>
      <c r="AV362" s="13" t="s">
        <v>79</v>
      </c>
      <c r="AW362" s="13" t="s">
        <v>32</v>
      </c>
      <c r="AX362" s="13" t="s">
        <v>71</v>
      </c>
      <c r="AY362" s="180" t="s">
        <v>150</v>
      </c>
    </row>
    <row r="363" s="13" customFormat="1">
      <c r="A363" s="13"/>
      <c r="B363" s="178"/>
      <c r="C363" s="13"/>
      <c r="D363" s="179" t="s">
        <v>159</v>
      </c>
      <c r="E363" s="180" t="s">
        <v>3</v>
      </c>
      <c r="F363" s="181" t="s">
        <v>573</v>
      </c>
      <c r="G363" s="13"/>
      <c r="H363" s="180" t="s">
        <v>3</v>
      </c>
      <c r="I363" s="182"/>
      <c r="J363" s="13"/>
      <c r="K363" s="13"/>
      <c r="L363" s="178"/>
      <c r="M363" s="183"/>
      <c r="N363" s="184"/>
      <c r="O363" s="184"/>
      <c r="P363" s="184"/>
      <c r="Q363" s="184"/>
      <c r="R363" s="184"/>
      <c r="S363" s="184"/>
      <c r="T363" s="18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0" t="s">
        <v>159</v>
      </c>
      <c r="AU363" s="180" t="s">
        <v>81</v>
      </c>
      <c r="AV363" s="13" t="s">
        <v>79</v>
      </c>
      <c r="AW363" s="13" t="s">
        <v>32</v>
      </c>
      <c r="AX363" s="13" t="s">
        <v>71</v>
      </c>
      <c r="AY363" s="180" t="s">
        <v>150</v>
      </c>
    </row>
    <row r="364" s="14" customFormat="1">
      <c r="A364" s="14"/>
      <c r="B364" s="186"/>
      <c r="C364" s="14"/>
      <c r="D364" s="179" t="s">
        <v>159</v>
      </c>
      <c r="E364" s="187" t="s">
        <v>3</v>
      </c>
      <c r="F364" s="188" t="s">
        <v>574</v>
      </c>
      <c r="G364" s="14"/>
      <c r="H364" s="189">
        <v>19.931999999999999</v>
      </c>
      <c r="I364" s="190"/>
      <c r="J364" s="14"/>
      <c r="K364" s="14"/>
      <c r="L364" s="186"/>
      <c r="M364" s="191"/>
      <c r="N364" s="192"/>
      <c r="O364" s="192"/>
      <c r="P364" s="192"/>
      <c r="Q364" s="192"/>
      <c r="R364" s="192"/>
      <c r="S364" s="192"/>
      <c r="T364" s="19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87" t="s">
        <v>159</v>
      </c>
      <c r="AU364" s="187" t="s">
        <v>81</v>
      </c>
      <c r="AV364" s="14" t="s">
        <v>81</v>
      </c>
      <c r="AW364" s="14" t="s">
        <v>32</v>
      </c>
      <c r="AX364" s="14" t="s">
        <v>71</v>
      </c>
      <c r="AY364" s="187" t="s">
        <v>150</v>
      </c>
    </row>
    <row r="365" s="13" customFormat="1">
      <c r="A365" s="13"/>
      <c r="B365" s="178"/>
      <c r="C365" s="13"/>
      <c r="D365" s="179" t="s">
        <v>159</v>
      </c>
      <c r="E365" s="180" t="s">
        <v>3</v>
      </c>
      <c r="F365" s="181" t="s">
        <v>196</v>
      </c>
      <c r="G365" s="13"/>
      <c r="H365" s="180" t="s">
        <v>3</v>
      </c>
      <c r="I365" s="182"/>
      <c r="J365" s="13"/>
      <c r="K365" s="13"/>
      <c r="L365" s="178"/>
      <c r="M365" s="183"/>
      <c r="N365" s="184"/>
      <c r="O365" s="184"/>
      <c r="P365" s="184"/>
      <c r="Q365" s="184"/>
      <c r="R365" s="184"/>
      <c r="S365" s="184"/>
      <c r="T365" s="18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0" t="s">
        <v>159</v>
      </c>
      <c r="AU365" s="180" t="s">
        <v>81</v>
      </c>
      <c r="AV365" s="13" t="s">
        <v>79</v>
      </c>
      <c r="AW365" s="13" t="s">
        <v>32</v>
      </c>
      <c r="AX365" s="13" t="s">
        <v>71</v>
      </c>
      <c r="AY365" s="180" t="s">
        <v>150</v>
      </c>
    </row>
    <row r="366" s="14" customFormat="1">
      <c r="A366" s="14"/>
      <c r="B366" s="186"/>
      <c r="C366" s="14"/>
      <c r="D366" s="179" t="s">
        <v>159</v>
      </c>
      <c r="E366" s="187" t="s">
        <v>3</v>
      </c>
      <c r="F366" s="188" t="s">
        <v>575</v>
      </c>
      <c r="G366" s="14"/>
      <c r="H366" s="189">
        <v>4</v>
      </c>
      <c r="I366" s="190"/>
      <c r="J366" s="14"/>
      <c r="K366" s="14"/>
      <c r="L366" s="186"/>
      <c r="M366" s="191"/>
      <c r="N366" s="192"/>
      <c r="O366" s="192"/>
      <c r="P366" s="192"/>
      <c r="Q366" s="192"/>
      <c r="R366" s="192"/>
      <c r="S366" s="192"/>
      <c r="T366" s="19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87" t="s">
        <v>159</v>
      </c>
      <c r="AU366" s="187" t="s">
        <v>81</v>
      </c>
      <c r="AV366" s="14" t="s">
        <v>81</v>
      </c>
      <c r="AW366" s="14" t="s">
        <v>32</v>
      </c>
      <c r="AX366" s="14" t="s">
        <v>71</v>
      </c>
      <c r="AY366" s="187" t="s">
        <v>150</v>
      </c>
    </row>
    <row r="367" s="13" customFormat="1">
      <c r="A367" s="13"/>
      <c r="B367" s="178"/>
      <c r="C367" s="13"/>
      <c r="D367" s="179" t="s">
        <v>159</v>
      </c>
      <c r="E367" s="180" t="s">
        <v>3</v>
      </c>
      <c r="F367" s="181" t="s">
        <v>576</v>
      </c>
      <c r="G367" s="13"/>
      <c r="H367" s="180" t="s">
        <v>3</v>
      </c>
      <c r="I367" s="182"/>
      <c r="J367" s="13"/>
      <c r="K367" s="13"/>
      <c r="L367" s="178"/>
      <c r="M367" s="183"/>
      <c r="N367" s="184"/>
      <c r="O367" s="184"/>
      <c r="P367" s="184"/>
      <c r="Q367" s="184"/>
      <c r="R367" s="184"/>
      <c r="S367" s="184"/>
      <c r="T367" s="18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0" t="s">
        <v>159</v>
      </c>
      <c r="AU367" s="180" t="s">
        <v>81</v>
      </c>
      <c r="AV367" s="13" t="s">
        <v>79</v>
      </c>
      <c r="AW367" s="13" t="s">
        <v>32</v>
      </c>
      <c r="AX367" s="13" t="s">
        <v>71</v>
      </c>
      <c r="AY367" s="180" t="s">
        <v>150</v>
      </c>
    </row>
    <row r="368" s="14" customFormat="1">
      <c r="A368" s="14"/>
      <c r="B368" s="186"/>
      <c r="C368" s="14"/>
      <c r="D368" s="179" t="s">
        <v>159</v>
      </c>
      <c r="E368" s="187" t="s">
        <v>3</v>
      </c>
      <c r="F368" s="188" t="s">
        <v>577</v>
      </c>
      <c r="G368" s="14"/>
      <c r="H368" s="189">
        <v>9.9900000000000002</v>
      </c>
      <c r="I368" s="190"/>
      <c r="J368" s="14"/>
      <c r="K368" s="14"/>
      <c r="L368" s="186"/>
      <c r="M368" s="191"/>
      <c r="N368" s="192"/>
      <c r="O368" s="192"/>
      <c r="P368" s="192"/>
      <c r="Q368" s="192"/>
      <c r="R368" s="192"/>
      <c r="S368" s="192"/>
      <c r="T368" s="19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87" t="s">
        <v>159</v>
      </c>
      <c r="AU368" s="187" t="s">
        <v>81</v>
      </c>
      <c r="AV368" s="14" t="s">
        <v>81</v>
      </c>
      <c r="AW368" s="14" t="s">
        <v>32</v>
      </c>
      <c r="AX368" s="14" t="s">
        <v>71</v>
      </c>
      <c r="AY368" s="187" t="s">
        <v>150</v>
      </c>
    </row>
    <row r="369" s="13" customFormat="1">
      <c r="A369" s="13"/>
      <c r="B369" s="178"/>
      <c r="C369" s="13"/>
      <c r="D369" s="179" t="s">
        <v>159</v>
      </c>
      <c r="E369" s="180" t="s">
        <v>3</v>
      </c>
      <c r="F369" s="181" t="s">
        <v>578</v>
      </c>
      <c r="G369" s="13"/>
      <c r="H369" s="180" t="s">
        <v>3</v>
      </c>
      <c r="I369" s="182"/>
      <c r="J369" s="13"/>
      <c r="K369" s="13"/>
      <c r="L369" s="178"/>
      <c r="M369" s="183"/>
      <c r="N369" s="184"/>
      <c r="O369" s="184"/>
      <c r="P369" s="184"/>
      <c r="Q369" s="184"/>
      <c r="R369" s="184"/>
      <c r="S369" s="184"/>
      <c r="T369" s="18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0" t="s">
        <v>159</v>
      </c>
      <c r="AU369" s="180" t="s">
        <v>81</v>
      </c>
      <c r="AV369" s="13" t="s">
        <v>79</v>
      </c>
      <c r="AW369" s="13" t="s">
        <v>32</v>
      </c>
      <c r="AX369" s="13" t="s">
        <v>71</v>
      </c>
      <c r="AY369" s="180" t="s">
        <v>150</v>
      </c>
    </row>
    <row r="370" s="14" customFormat="1">
      <c r="A370" s="14"/>
      <c r="B370" s="186"/>
      <c r="C370" s="14"/>
      <c r="D370" s="179" t="s">
        <v>159</v>
      </c>
      <c r="E370" s="187" t="s">
        <v>3</v>
      </c>
      <c r="F370" s="188" t="s">
        <v>249</v>
      </c>
      <c r="G370" s="14"/>
      <c r="H370" s="189">
        <v>6.5999999999999996</v>
      </c>
      <c r="I370" s="190"/>
      <c r="J370" s="14"/>
      <c r="K370" s="14"/>
      <c r="L370" s="186"/>
      <c r="M370" s="191"/>
      <c r="N370" s="192"/>
      <c r="O370" s="192"/>
      <c r="P370" s="192"/>
      <c r="Q370" s="192"/>
      <c r="R370" s="192"/>
      <c r="S370" s="192"/>
      <c r="T370" s="19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87" t="s">
        <v>159</v>
      </c>
      <c r="AU370" s="187" t="s">
        <v>81</v>
      </c>
      <c r="AV370" s="14" t="s">
        <v>81</v>
      </c>
      <c r="AW370" s="14" t="s">
        <v>32</v>
      </c>
      <c r="AX370" s="14" t="s">
        <v>71</v>
      </c>
      <c r="AY370" s="187" t="s">
        <v>150</v>
      </c>
    </row>
    <row r="371" s="14" customFormat="1">
      <c r="A371" s="14"/>
      <c r="B371" s="186"/>
      <c r="C371" s="14"/>
      <c r="D371" s="179" t="s">
        <v>159</v>
      </c>
      <c r="E371" s="187" t="s">
        <v>3</v>
      </c>
      <c r="F371" s="188" t="s">
        <v>250</v>
      </c>
      <c r="G371" s="14"/>
      <c r="H371" s="189">
        <v>4.3200000000000003</v>
      </c>
      <c r="I371" s="190"/>
      <c r="J371" s="14"/>
      <c r="K371" s="14"/>
      <c r="L371" s="186"/>
      <c r="M371" s="191"/>
      <c r="N371" s="192"/>
      <c r="O371" s="192"/>
      <c r="P371" s="192"/>
      <c r="Q371" s="192"/>
      <c r="R371" s="192"/>
      <c r="S371" s="192"/>
      <c r="T371" s="19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87" t="s">
        <v>159</v>
      </c>
      <c r="AU371" s="187" t="s">
        <v>81</v>
      </c>
      <c r="AV371" s="14" t="s">
        <v>81</v>
      </c>
      <c r="AW371" s="14" t="s">
        <v>32</v>
      </c>
      <c r="AX371" s="14" t="s">
        <v>71</v>
      </c>
      <c r="AY371" s="187" t="s">
        <v>150</v>
      </c>
    </row>
    <row r="372" s="15" customFormat="1">
      <c r="A372" s="15"/>
      <c r="B372" s="194"/>
      <c r="C372" s="15"/>
      <c r="D372" s="179" t="s">
        <v>159</v>
      </c>
      <c r="E372" s="195" t="s">
        <v>3</v>
      </c>
      <c r="F372" s="196" t="s">
        <v>211</v>
      </c>
      <c r="G372" s="15"/>
      <c r="H372" s="197">
        <v>156.50200000000001</v>
      </c>
      <c r="I372" s="198"/>
      <c r="J372" s="15"/>
      <c r="K372" s="15"/>
      <c r="L372" s="194"/>
      <c r="M372" s="199"/>
      <c r="N372" s="200"/>
      <c r="O372" s="200"/>
      <c r="P372" s="200"/>
      <c r="Q372" s="200"/>
      <c r="R372" s="200"/>
      <c r="S372" s="200"/>
      <c r="T372" s="20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195" t="s">
        <v>159</v>
      </c>
      <c r="AU372" s="195" t="s">
        <v>81</v>
      </c>
      <c r="AV372" s="15" t="s">
        <v>157</v>
      </c>
      <c r="AW372" s="15" t="s">
        <v>32</v>
      </c>
      <c r="AX372" s="15" t="s">
        <v>79</v>
      </c>
      <c r="AY372" s="195" t="s">
        <v>150</v>
      </c>
    </row>
    <row r="373" s="2" customFormat="1" ht="16.5" customHeight="1">
      <c r="A373" s="38"/>
      <c r="B373" s="164"/>
      <c r="C373" s="210" t="s">
        <v>579</v>
      </c>
      <c r="D373" s="210" t="s">
        <v>380</v>
      </c>
      <c r="E373" s="211" t="s">
        <v>580</v>
      </c>
      <c r="F373" s="212" t="s">
        <v>581</v>
      </c>
      <c r="G373" s="213" t="s">
        <v>582</v>
      </c>
      <c r="H373" s="214">
        <v>156.50200000000001</v>
      </c>
      <c r="I373" s="215"/>
      <c r="J373" s="216">
        <f>ROUND(I373*H373,2)</f>
        <v>0</v>
      </c>
      <c r="K373" s="212" t="s">
        <v>156</v>
      </c>
      <c r="L373" s="217"/>
      <c r="M373" s="218" t="s">
        <v>3</v>
      </c>
      <c r="N373" s="219" t="s">
        <v>42</v>
      </c>
      <c r="O373" s="72"/>
      <c r="P373" s="174">
        <f>O373*H373</f>
        <v>0</v>
      </c>
      <c r="Q373" s="174">
        <v>0.001</v>
      </c>
      <c r="R373" s="174">
        <f>Q373*H373</f>
        <v>0.156502</v>
      </c>
      <c r="S373" s="174">
        <v>0</v>
      </c>
      <c r="T373" s="17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76" t="s">
        <v>364</v>
      </c>
      <c r="AT373" s="176" t="s">
        <v>380</v>
      </c>
      <c r="AU373" s="176" t="s">
        <v>81</v>
      </c>
      <c r="AY373" s="19" t="s">
        <v>150</v>
      </c>
      <c r="BE373" s="177">
        <f>IF(N373="základní",J373,0)</f>
        <v>0</v>
      </c>
      <c r="BF373" s="177">
        <f>IF(N373="snížená",J373,0)</f>
        <v>0</v>
      </c>
      <c r="BG373" s="177">
        <f>IF(N373="zákl. přenesená",J373,0)</f>
        <v>0</v>
      </c>
      <c r="BH373" s="177">
        <f>IF(N373="sníž. přenesená",J373,0)</f>
        <v>0</v>
      </c>
      <c r="BI373" s="177">
        <f>IF(N373="nulová",J373,0)</f>
        <v>0</v>
      </c>
      <c r="BJ373" s="19" t="s">
        <v>79</v>
      </c>
      <c r="BK373" s="177">
        <f>ROUND(I373*H373,2)</f>
        <v>0</v>
      </c>
      <c r="BL373" s="19" t="s">
        <v>256</v>
      </c>
      <c r="BM373" s="176" t="s">
        <v>583</v>
      </c>
    </row>
    <row r="374" s="2" customFormat="1">
      <c r="A374" s="38"/>
      <c r="B374" s="164"/>
      <c r="C374" s="165" t="s">
        <v>584</v>
      </c>
      <c r="D374" s="165" t="s">
        <v>152</v>
      </c>
      <c r="E374" s="166" t="s">
        <v>585</v>
      </c>
      <c r="F374" s="167" t="s">
        <v>586</v>
      </c>
      <c r="G374" s="168" t="s">
        <v>174</v>
      </c>
      <c r="H374" s="169">
        <v>298.084</v>
      </c>
      <c r="I374" s="170"/>
      <c r="J374" s="171">
        <f>ROUND(I374*H374,2)</f>
        <v>0</v>
      </c>
      <c r="K374" s="167" t="s">
        <v>156</v>
      </c>
      <c r="L374" s="39"/>
      <c r="M374" s="172" t="s">
        <v>3</v>
      </c>
      <c r="N374" s="173" t="s">
        <v>42</v>
      </c>
      <c r="O374" s="72"/>
      <c r="P374" s="174">
        <f>O374*H374</f>
        <v>0</v>
      </c>
      <c r="Q374" s="174">
        <v>0.00040000000000000002</v>
      </c>
      <c r="R374" s="174">
        <f>Q374*H374</f>
        <v>0.11923360000000001</v>
      </c>
      <c r="S374" s="174">
        <v>0</v>
      </c>
      <c r="T374" s="175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76" t="s">
        <v>256</v>
      </c>
      <c r="AT374" s="176" t="s">
        <v>152</v>
      </c>
      <c r="AU374" s="176" t="s">
        <v>81</v>
      </c>
      <c r="AY374" s="19" t="s">
        <v>150</v>
      </c>
      <c r="BE374" s="177">
        <f>IF(N374="základní",J374,0)</f>
        <v>0</v>
      </c>
      <c r="BF374" s="177">
        <f>IF(N374="snížená",J374,0)</f>
        <v>0</v>
      </c>
      <c r="BG374" s="177">
        <f>IF(N374="zákl. přenesená",J374,0)</f>
        <v>0</v>
      </c>
      <c r="BH374" s="177">
        <f>IF(N374="sníž. přenesená",J374,0)</f>
        <v>0</v>
      </c>
      <c r="BI374" s="177">
        <f>IF(N374="nulová",J374,0)</f>
        <v>0</v>
      </c>
      <c r="BJ374" s="19" t="s">
        <v>79</v>
      </c>
      <c r="BK374" s="177">
        <f>ROUND(I374*H374,2)</f>
        <v>0</v>
      </c>
      <c r="BL374" s="19" t="s">
        <v>256</v>
      </c>
      <c r="BM374" s="176" t="s">
        <v>587</v>
      </c>
    </row>
    <row r="375" s="13" customFormat="1">
      <c r="A375" s="13"/>
      <c r="B375" s="178"/>
      <c r="C375" s="13"/>
      <c r="D375" s="179" t="s">
        <v>159</v>
      </c>
      <c r="E375" s="180" t="s">
        <v>3</v>
      </c>
      <c r="F375" s="181" t="s">
        <v>324</v>
      </c>
      <c r="G375" s="13"/>
      <c r="H375" s="180" t="s">
        <v>3</v>
      </c>
      <c r="I375" s="182"/>
      <c r="J375" s="13"/>
      <c r="K375" s="13"/>
      <c r="L375" s="178"/>
      <c r="M375" s="183"/>
      <c r="N375" s="184"/>
      <c r="O375" s="184"/>
      <c r="P375" s="184"/>
      <c r="Q375" s="184"/>
      <c r="R375" s="184"/>
      <c r="S375" s="184"/>
      <c r="T375" s="18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0" t="s">
        <v>159</v>
      </c>
      <c r="AU375" s="180" t="s">
        <v>81</v>
      </c>
      <c r="AV375" s="13" t="s">
        <v>79</v>
      </c>
      <c r="AW375" s="13" t="s">
        <v>32</v>
      </c>
      <c r="AX375" s="13" t="s">
        <v>71</v>
      </c>
      <c r="AY375" s="180" t="s">
        <v>150</v>
      </c>
    </row>
    <row r="376" s="14" customFormat="1">
      <c r="A376" s="14"/>
      <c r="B376" s="186"/>
      <c r="C376" s="14"/>
      <c r="D376" s="179" t="s">
        <v>159</v>
      </c>
      <c r="E376" s="187" t="s">
        <v>3</v>
      </c>
      <c r="F376" s="188" t="s">
        <v>348</v>
      </c>
      <c r="G376" s="14"/>
      <c r="H376" s="189">
        <v>111.66</v>
      </c>
      <c r="I376" s="190"/>
      <c r="J376" s="14"/>
      <c r="K376" s="14"/>
      <c r="L376" s="186"/>
      <c r="M376" s="191"/>
      <c r="N376" s="192"/>
      <c r="O376" s="192"/>
      <c r="P376" s="192"/>
      <c r="Q376" s="192"/>
      <c r="R376" s="192"/>
      <c r="S376" s="192"/>
      <c r="T376" s="19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87" t="s">
        <v>159</v>
      </c>
      <c r="AU376" s="187" t="s">
        <v>81</v>
      </c>
      <c r="AV376" s="14" t="s">
        <v>81</v>
      </c>
      <c r="AW376" s="14" t="s">
        <v>32</v>
      </c>
      <c r="AX376" s="14" t="s">
        <v>71</v>
      </c>
      <c r="AY376" s="187" t="s">
        <v>150</v>
      </c>
    </row>
    <row r="377" s="13" customFormat="1">
      <c r="A377" s="13"/>
      <c r="B377" s="178"/>
      <c r="C377" s="13"/>
      <c r="D377" s="179" t="s">
        <v>159</v>
      </c>
      <c r="E377" s="180" t="s">
        <v>3</v>
      </c>
      <c r="F377" s="181" t="s">
        <v>572</v>
      </c>
      <c r="G377" s="13"/>
      <c r="H377" s="180" t="s">
        <v>3</v>
      </c>
      <c r="I377" s="182"/>
      <c r="J377" s="13"/>
      <c r="K377" s="13"/>
      <c r="L377" s="178"/>
      <c r="M377" s="183"/>
      <c r="N377" s="184"/>
      <c r="O377" s="184"/>
      <c r="P377" s="184"/>
      <c r="Q377" s="184"/>
      <c r="R377" s="184"/>
      <c r="S377" s="184"/>
      <c r="T377" s="18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0" t="s">
        <v>159</v>
      </c>
      <c r="AU377" s="180" t="s">
        <v>81</v>
      </c>
      <c r="AV377" s="13" t="s">
        <v>79</v>
      </c>
      <c r="AW377" s="13" t="s">
        <v>32</v>
      </c>
      <c r="AX377" s="13" t="s">
        <v>71</v>
      </c>
      <c r="AY377" s="180" t="s">
        <v>150</v>
      </c>
    </row>
    <row r="378" s="13" customFormat="1">
      <c r="A378" s="13"/>
      <c r="B378" s="178"/>
      <c r="C378" s="13"/>
      <c r="D378" s="179" t="s">
        <v>159</v>
      </c>
      <c r="E378" s="180" t="s">
        <v>3</v>
      </c>
      <c r="F378" s="181" t="s">
        <v>573</v>
      </c>
      <c r="G378" s="13"/>
      <c r="H378" s="180" t="s">
        <v>3</v>
      </c>
      <c r="I378" s="182"/>
      <c r="J378" s="13"/>
      <c r="K378" s="13"/>
      <c r="L378" s="178"/>
      <c r="M378" s="183"/>
      <c r="N378" s="184"/>
      <c r="O378" s="184"/>
      <c r="P378" s="184"/>
      <c r="Q378" s="184"/>
      <c r="R378" s="184"/>
      <c r="S378" s="184"/>
      <c r="T378" s="18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0" t="s">
        <v>159</v>
      </c>
      <c r="AU378" s="180" t="s">
        <v>81</v>
      </c>
      <c r="AV378" s="13" t="s">
        <v>79</v>
      </c>
      <c r="AW378" s="13" t="s">
        <v>32</v>
      </c>
      <c r="AX378" s="13" t="s">
        <v>71</v>
      </c>
      <c r="AY378" s="180" t="s">
        <v>150</v>
      </c>
    </row>
    <row r="379" s="14" customFormat="1">
      <c r="A379" s="14"/>
      <c r="B379" s="186"/>
      <c r="C379" s="14"/>
      <c r="D379" s="179" t="s">
        <v>159</v>
      </c>
      <c r="E379" s="187" t="s">
        <v>3</v>
      </c>
      <c r="F379" s="188" t="s">
        <v>574</v>
      </c>
      <c r="G379" s="14"/>
      <c r="H379" s="189">
        <v>19.931999999999999</v>
      </c>
      <c r="I379" s="190"/>
      <c r="J379" s="14"/>
      <c r="K379" s="14"/>
      <c r="L379" s="186"/>
      <c r="M379" s="191"/>
      <c r="N379" s="192"/>
      <c r="O379" s="192"/>
      <c r="P379" s="192"/>
      <c r="Q379" s="192"/>
      <c r="R379" s="192"/>
      <c r="S379" s="192"/>
      <c r="T379" s="19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87" t="s">
        <v>159</v>
      </c>
      <c r="AU379" s="187" t="s">
        <v>81</v>
      </c>
      <c r="AV379" s="14" t="s">
        <v>81</v>
      </c>
      <c r="AW379" s="14" t="s">
        <v>32</v>
      </c>
      <c r="AX379" s="14" t="s">
        <v>71</v>
      </c>
      <c r="AY379" s="187" t="s">
        <v>150</v>
      </c>
    </row>
    <row r="380" s="16" customFormat="1">
      <c r="A380" s="16"/>
      <c r="B380" s="202"/>
      <c r="C380" s="16"/>
      <c r="D380" s="179" t="s">
        <v>159</v>
      </c>
      <c r="E380" s="203" t="s">
        <v>3</v>
      </c>
      <c r="F380" s="204" t="s">
        <v>273</v>
      </c>
      <c r="G380" s="16"/>
      <c r="H380" s="205">
        <v>131.59200000000001</v>
      </c>
      <c r="I380" s="206"/>
      <c r="J380" s="16"/>
      <c r="K380" s="16"/>
      <c r="L380" s="202"/>
      <c r="M380" s="207"/>
      <c r="N380" s="208"/>
      <c r="O380" s="208"/>
      <c r="P380" s="208"/>
      <c r="Q380" s="208"/>
      <c r="R380" s="208"/>
      <c r="S380" s="208"/>
      <c r="T380" s="209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03" t="s">
        <v>159</v>
      </c>
      <c r="AU380" s="203" t="s">
        <v>81</v>
      </c>
      <c r="AV380" s="16" t="s">
        <v>166</v>
      </c>
      <c r="AW380" s="16" t="s">
        <v>32</v>
      </c>
      <c r="AX380" s="16" t="s">
        <v>71</v>
      </c>
      <c r="AY380" s="203" t="s">
        <v>150</v>
      </c>
    </row>
    <row r="381" s="14" customFormat="1">
      <c r="A381" s="14"/>
      <c r="B381" s="186"/>
      <c r="C381" s="14"/>
      <c r="D381" s="179" t="s">
        <v>159</v>
      </c>
      <c r="E381" s="187" t="s">
        <v>3</v>
      </c>
      <c r="F381" s="188" t="s">
        <v>588</v>
      </c>
      <c r="G381" s="14"/>
      <c r="H381" s="189">
        <v>131.59200000000001</v>
      </c>
      <c r="I381" s="190"/>
      <c r="J381" s="14"/>
      <c r="K381" s="14"/>
      <c r="L381" s="186"/>
      <c r="M381" s="191"/>
      <c r="N381" s="192"/>
      <c r="O381" s="192"/>
      <c r="P381" s="192"/>
      <c r="Q381" s="192"/>
      <c r="R381" s="192"/>
      <c r="S381" s="192"/>
      <c r="T381" s="19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87" t="s">
        <v>159</v>
      </c>
      <c r="AU381" s="187" t="s">
        <v>81</v>
      </c>
      <c r="AV381" s="14" t="s">
        <v>81</v>
      </c>
      <c r="AW381" s="14" t="s">
        <v>32</v>
      </c>
      <c r="AX381" s="14" t="s">
        <v>71</v>
      </c>
      <c r="AY381" s="187" t="s">
        <v>150</v>
      </c>
    </row>
    <row r="382" s="13" customFormat="1">
      <c r="A382" s="13"/>
      <c r="B382" s="178"/>
      <c r="C382" s="13"/>
      <c r="D382" s="179" t="s">
        <v>159</v>
      </c>
      <c r="E382" s="180" t="s">
        <v>3</v>
      </c>
      <c r="F382" s="181" t="s">
        <v>196</v>
      </c>
      <c r="G382" s="13"/>
      <c r="H382" s="180" t="s">
        <v>3</v>
      </c>
      <c r="I382" s="182"/>
      <c r="J382" s="13"/>
      <c r="K382" s="13"/>
      <c r="L382" s="178"/>
      <c r="M382" s="183"/>
      <c r="N382" s="184"/>
      <c r="O382" s="184"/>
      <c r="P382" s="184"/>
      <c r="Q382" s="184"/>
      <c r="R382" s="184"/>
      <c r="S382" s="184"/>
      <c r="T382" s="18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0" t="s">
        <v>159</v>
      </c>
      <c r="AU382" s="180" t="s">
        <v>81</v>
      </c>
      <c r="AV382" s="13" t="s">
        <v>79</v>
      </c>
      <c r="AW382" s="13" t="s">
        <v>32</v>
      </c>
      <c r="AX382" s="13" t="s">
        <v>71</v>
      </c>
      <c r="AY382" s="180" t="s">
        <v>150</v>
      </c>
    </row>
    <row r="383" s="14" customFormat="1">
      <c r="A383" s="14"/>
      <c r="B383" s="186"/>
      <c r="C383" s="14"/>
      <c r="D383" s="179" t="s">
        <v>159</v>
      </c>
      <c r="E383" s="187" t="s">
        <v>3</v>
      </c>
      <c r="F383" s="188" t="s">
        <v>575</v>
      </c>
      <c r="G383" s="14"/>
      <c r="H383" s="189">
        <v>4</v>
      </c>
      <c r="I383" s="190"/>
      <c r="J383" s="14"/>
      <c r="K383" s="14"/>
      <c r="L383" s="186"/>
      <c r="M383" s="191"/>
      <c r="N383" s="192"/>
      <c r="O383" s="192"/>
      <c r="P383" s="192"/>
      <c r="Q383" s="192"/>
      <c r="R383" s="192"/>
      <c r="S383" s="192"/>
      <c r="T383" s="19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87" t="s">
        <v>159</v>
      </c>
      <c r="AU383" s="187" t="s">
        <v>81</v>
      </c>
      <c r="AV383" s="14" t="s">
        <v>81</v>
      </c>
      <c r="AW383" s="14" t="s">
        <v>32</v>
      </c>
      <c r="AX383" s="14" t="s">
        <v>71</v>
      </c>
      <c r="AY383" s="187" t="s">
        <v>150</v>
      </c>
    </row>
    <row r="384" s="13" customFormat="1">
      <c r="A384" s="13"/>
      <c r="B384" s="178"/>
      <c r="C384" s="13"/>
      <c r="D384" s="179" t="s">
        <v>159</v>
      </c>
      <c r="E384" s="180" t="s">
        <v>3</v>
      </c>
      <c r="F384" s="181" t="s">
        <v>576</v>
      </c>
      <c r="G384" s="13"/>
      <c r="H384" s="180" t="s">
        <v>3</v>
      </c>
      <c r="I384" s="182"/>
      <c r="J384" s="13"/>
      <c r="K384" s="13"/>
      <c r="L384" s="178"/>
      <c r="M384" s="183"/>
      <c r="N384" s="184"/>
      <c r="O384" s="184"/>
      <c r="P384" s="184"/>
      <c r="Q384" s="184"/>
      <c r="R384" s="184"/>
      <c r="S384" s="184"/>
      <c r="T384" s="18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0" t="s">
        <v>159</v>
      </c>
      <c r="AU384" s="180" t="s">
        <v>81</v>
      </c>
      <c r="AV384" s="13" t="s">
        <v>79</v>
      </c>
      <c r="AW384" s="13" t="s">
        <v>32</v>
      </c>
      <c r="AX384" s="13" t="s">
        <v>71</v>
      </c>
      <c r="AY384" s="180" t="s">
        <v>150</v>
      </c>
    </row>
    <row r="385" s="14" customFormat="1">
      <c r="A385" s="14"/>
      <c r="B385" s="186"/>
      <c r="C385" s="14"/>
      <c r="D385" s="179" t="s">
        <v>159</v>
      </c>
      <c r="E385" s="187" t="s">
        <v>3</v>
      </c>
      <c r="F385" s="188" t="s">
        <v>589</v>
      </c>
      <c r="G385" s="14"/>
      <c r="H385" s="189">
        <v>19.98</v>
      </c>
      <c r="I385" s="190"/>
      <c r="J385" s="14"/>
      <c r="K385" s="14"/>
      <c r="L385" s="186"/>
      <c r="M385" s="191"/>
      <c r="N385" s="192"/>
      <c r="O385" s="192"/>
      <c r="P385" s="192"/>
      <c r="Q385" s="192"/>
      <c r="R385" s="192"/>
      <c r="S385" s="192"/>
      <c r="T385" s="19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87" t="s">
        <v>159</v>
      </c>
      <c r="AU385" s="187" t="s">
        <v>81</v>
      </c>
      <c r="AV385" s="14" t="s">
        <v>81</v>
      </c>
      <c r="AW385" s="14" t="s">
        <v>32</v>
      </c>
      <c r="AX385" s="14" t="s">
        <v>71</v>
      </c>
      <c r="AY385" s="187" t="s">
        <v>150</v>
      </c>
    </row>
    <row r="386" s="13" customFormat="1">
      <c r="A386" s="13"/>
      <c r="B386" s="178"/>
      <c r="C386" s="13"/>
      <c r="D386" s="179" t="s">
        <v>159</v>
      </c>
      <c r="E386" s="180" t="s">
        <v>3</v>
      </c>
      <c r="F386" s="181" t="s">
        <v>578</v>
      </c>
      <c r="G386" s="13"/>
      <c r="H386" s="180" t="s">
        <v>3</v>
      </c>
      <c r="I386" s="182"/>
      <c r="J386" s="13"/>
      <c r="K386" s="13"/>
      <c r="L386" s="178"/>
      <c r="M386" s="183"/>
      <c r="N386" s="184"/>
      <c r="O386" s="184"/>
      <c r="P386" s="184"/>
      <c r="Q386" s="184"/>
      <c r="R386" s="184"/>
      <c r="S386" s="184"/>
      <c r="T386" s="18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0" t="s">
        <v>159</v>
      </c>
      <c r="AU386" s="180" t="s">
        <v>81</v>
      </c>
      <c r="AV386" s="13" t="s">
        <v>79</v>
      </c>
      <c r="AW386" s="13" t="s">
        <v>32</v>
      </c>
      <c r="AX386" s="13" t="s">
        <v>71</v>
      </c>
      <c r="AY386" s="180" t="s">
        <v>150</v>
      </c>
    </row>
    <row r="387" s="14" customFormat="1">
      <c r="A387" s="14"/>
      <c r="B387" s="186"/>
      <c r="C387" s="14"/>
      <c r="D387" s="179" t="s">
        <v>159</v>
      </c>
      <c r="E387" s="187" t="s">
        <v>3</v>
      </c>
      <c r="F387" s="188" t="s">
        <v>249</v>
      </c>
      <c r="G387" s="14"/>
      <c r="H387" s="189">
        <v>6.5999999999999996</v>
      </c>
      <c r="I387" s="190"/>
      <c r="J387" s="14"/>
      <c r="K387" s="14"/>
      <c r="L387" s="186"/>
      <c r="M387" s="191"/>
      <c r="N387" s="192"/>
      <c r="O387" s="192"/>
      <c r="P387" s="192"/>
      <c r="Q387" s="192"/>
      <c r="R387" s="192"/>
      <c r="S387" s="192"/>
      <c r="T387" s="19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87" t="s">
        <v>159</v>
      </c>
      <c r="AU387" s="187" t="s">
        <v>81</v>
      </c>
      <c r="AV387" s="14" t="s">
        <v>81</v>
      </c>
      <c r="AW387" s="14" t="s">
        <v>32</v>
      </c>
      <c r="AX387" s="14" t="s">
        <v>71</v>
      </c>
      <c r="AY387" s="187" t="s">
        <v>150</v>
      </c>
    </row>
    <row r="388" s="14" customFormat="1">
      <c r="A388" s="14"/>
      <c r="B388" s="186"/>
      <c r="C388" s="14"/>
      <c r="D388" s="179" t="s">
        <v>159</v>
      </c>
      <c r="E388" s="187" t="s">
        <v>3</v>
      </c>
      <c r="F388" s="188" t="s">
        <v>250</v>
      </c>
      <c r="G388" s="14"/>
      <c r="H388" s="189">
        <v>4.3200000000000003</v>
      </c>
      <c r="I388" s="190"/>
      <c r="J388" s="14"/>
      <c r="K388" s="14"/>
      <c r="L388" s="186"/>
      <c r="M388" s="191"/>
      <c r="N388" s="192"/>
      <c r="O388" s="192"/>
      <c r="P388" s="192"/>
      <c r="Q388" s="192"/>
      <c r="R388" s="192"/>
      <c r="S388" s="192"/>
      <c r="T388" s="19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87" t="s">
        <v>159</v>
      </c>
      <c r="AU388" s="187" t="s">
        <v>81</v>
      </c>
      <c r="AV388" s="14" t="s">
        <v>81</v>
      </c>
      <c r="AW388" s="14" t="s">
        <v>32</v>
      </c>
      <c r="AX388" s="14" t="s">
        <v>71</v>
      </c>
      <c r="AY388" s="187" t="s">
        <v>150</v>
      </c>
    </row>
    <row r="389" s="15" customFormat="1">
      <c r="A389" s="15"/>
      <c r="B389" s="194"/>
      <c r="C389" s="15"/>
      <c r="D389" s="179" t="s">
        <v>159</v>
      </c>
      <c r="E389" s="195" t="s">
        <v>3</v>
      </c>
      <c r="F389" s="196" t="s">
        <v>211</v>
      </c>
      <c r="G389" s="15"/>
      <c r="H389" s="197">
        <v>298.084</v>
      </c>
      <c r="I389" s="198"/>
      <c r="J389" s="15"/>
      <c r="K389" s="15"/>
      <c r="L389" s="194"/>
      <c r="M389" s="199"/>
      <c r="N389" s="200"/>
      <c r="O389" s="200"/>
      <c r="P389" s="200"/>
      <c r="Q389" s="200"/>
      <c r="R389" s="200"/>
      <c r="S389" s="200"/>
      <c r="T389" s="20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195" t="s">
        <v>159</v>
      </c>
      <c r="AU389" s="195" t="s">
        <v>81</v>
      </c>
      <c r="AV389" s="15" t="s">
        <v>157</v>
      </c>
      <c r="AW389" s="15" t="s">
        <v>32</v>
      </c>
      <c r="AX389" s="15" t="s">
        <v>79</v>
      </c>
      <c r="AY389" s="195" t="s">
        <v>150</v>
      </c>
    </row>
    <row r="390" s="2" customFormat="1">
      <c r="A390" s="38"/>
      <c r="B390" s="164"/>
      <c r="C390" s="210" t="s">
        <v>590</v>
      </c>
      <c r="D390" s="210" t="s">
        <v>380</v>
      </c>
      <c r="E390" s="211" t="s">
        <v>591</v>
      </c>
      <c r="F390" s="212" t="s">
        <v>592</v>
      </c>
      <c r="G390" s="213" t="s">
        <v>174</v>
      </c>
      <c r="H390" s="214">
        <v>175.37700000000001</v>
      </c>
      <c r="I390" s="215"/>
      <c r="J390" s="216">
        <f>ROUND(I390*H390,2)</f>
        <v>0</v>
      </c>
      <c r="K390" s="212" t="s">
        <v>3</v>
      </c>
      <c r="L390" s="217"/>
      <c r="M390" s="218" t="s">
        <v>3</v>
      </c>
      <c r="N390" s="219" t="s">
        <v>42</v>
      </c>
      <c r="O390" s="72"/>
      <c r="P390" s="174">
        <f>O390*H390</f>
        <v>0</v>
      </c>
      <c r="Q390" s="174">
        <v>0.0044999999999999997</v>
      </c>
      <c r="R390" s="174">
        <f>Q390*H390</f>
        <v>0.78919649999999997</v>
      </c>
      <c r="S390" s="174">
        <v>0</v>
      </c>
      <c r="T390" s="17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76" t="s">
        <v>364</v>
      </c>
      <c r="AT390" s="176" t="s">
        <v>380</v>
      </c>
      <c r="AU390" s="176" t="s">
        <v>81</v>
      </c>
      <c r="AY390" s="19" t="s">
        <v>150</v>
      </c>
      <c r="BE390" s="177">
        <f>IF(N390="základní",J390,0)</f>
        <v>0</v>
      </c>
      <c r="BF390" s="177">
        <f>IF(N390="snížená",J390,0)</f>
        <v>0</v>
      </c>
      <c r="BG390" s="177">
        <f>IF(N390="zákl. přenesená",J390,0)</f>
        <v>0</v>
      </c>
      <c r="BH390" s="177">
        <f>IF(N390="sníž. přenesená",J390,0)</f>
        <v>0</v>
      </c>
      <c r="BI390" s="177">
        <f>IF(N390="nulová",J390,0)</f>
        <v>0</v>
      </c>
      <c r="BJ390" s="19" t="s">
        <v>79</v>
      </c>
      <c r="BK390" s="177">
        <f>ROUND(I390*H390,2)</f>
        <v>0</v>
      </c>
      <c r="BL390" s="19" t="s">
        <v>256</v>
      </c>
      <c r="BM390" s="176" t="s">
        <v>593</v>
      </c>
    </row>
    <row r="391" s="13" customFormat="1">
      <c r="A391" s="13"/>
      <c r="B391" s="178"/>
      <c r="C391" s="13"/>
      <c r="D391" s="179" t="s">
        <v>159</v>
      </c>
      <c r="E391" s="180" t="s">
        <v>3</v>
      </c>
      <c r="F391" s="181" t="s">
        <v>324</v>
      </c>
      <c r="G391" s="13"/>
      <c r="H391" s="180" t="s">
        <v>3</v>
      </c>
      <c r="I391" s="182"/>
      <c r="J391" s="13"/>
      <c r="K391" s="13"/>
      <c r="L391" s="178"/>
      <c r="M391" s="183"/>
      <c r="N391" s="184"/>
      <c r="O391" s="184"/>
      <c r="P391" s="184"/>
      <c r="Q391" s="184"/>
      <c r="R391" s="184"/>
      <c r="S391" s="184"/>
      <c r="T391" s="18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0" t="s">
        <v>159</v>
      </c>
      <c r="AU391" s="180" t="s">
        <v>81</v>
      </c>
      <c r="AV391" s="13" t="s">
        <v>79</v>
      </c>
      <c r="AW391" s="13" t="s">
        <v>32</v>
      </c>
      <c r="AX391" s="13" t="s">
        <v>71</v>
      </c>
      <c r="AY391" s="180" t="s">
        <v>150</v>
      </c>
    </row>
    <row r="392" s="14" customFormat="1">
      <c r="A392" s="14"/>
      <c r="B392" s="186"/>
      <c r="C392" s="14"/>
      <c r="D392" s="179" t="s">
        <v>159</v>
      </c>
      <c r="E392" s="187" t="s">
        <v>3</v>
      </c>
      <c r="F392" s="188" t="s">
        <v>348</v>
      </c>
      <c r="G392" s="14"/>
      <c r="H392" s="189">
        <v>111.66</v>
      </c>
      <c r="I392" s="190"/>
      <c r="J392" s="14"/>
      <c r="K392" s="14"/>
      <c r="L392" s="186"/>
      <c r="M392" s="191"/>
      <c r="N392" s="192"/>
      <c r="O392" s="192"/>
      <c r="P392" s="192"/>
      <c r="Q392" s="192"/>
      <c r="R392" s="192"/>
      <c r="S392" s="192"/>
      <c r="T392" s="19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87" t="s">
        <v>159</v>
      </c>
      <c r="AU392" s="187" t="s">
        <v>81</v>
      </c>
      <c r="AV392" s="14" t="s">
        <v>81</v>
      </c>
      <c r="AW392" s="14" t="s">
        <v>32</v>
      </c>
      <c r="AX392" s="14" t="s">
        <v>71</v>
      </c>
      <c r="AY392" s="187" t="s">
        <v>150</v>
      </c>
    </row>
    <row r="393" s="13" customFormat="1">
      <c r="A393" s="13"/>
      <c r="B393" s="178"/>
      <c r="C393" s="13"/>
      <c r="D393" s="179" t="s">
        <v>159</v>
      </c>
      <c r="E393" s="180" t="s">
        <v>3</v>
      </c>
      <c r="F393" s="181" t="s">
        <v>572</v>
      </c>
      <c r="G393" s="13"/>
      <c r="H393" s="180" t="s">
        <v>3</v>
      </c>
      <c r="I393" s="182"/>
      <c r="J393" s="13"/>
      <c r="K393" s="13"/>
      <c r="L393" s="178"/>
      <c r="M393" s="183"/>
      <c r="N393" s="184"/>
      <c r="O393" s="184"/>
      <c r="P393" s="184"/>
      <c r="Q393" s="184"/>
      <c r="R393" s="184"/>
      <c r="S393" s="184"/>
      <c r="T393" s="18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0" t="s">
        <v>159</v>
      </c>
      <c r="AU393" s="180" t="s">
        <v>81</v>
      </c>
      <c r="AV393" s="13" t="s">
        <v>79</v>
      </c>
      <c r="AW393" s="13" t="s">
        <v>32</v>
      </c>
      <c r="AX393" s="13" t="s">
        <v>71</v>
      </c>
      <c r="AY393" s="180" t="s">
        <v>150</v>
      </c>
    </row>
    <row r="394" s="13" customFormat="1">
      <c r="A394" s="13"/>
      <c r="B394" s="178"/>
      <c r="C394" s="13"/>
      <c r="D394" s="179" t="s">
        <v>159</v>
      </c>
      <c r="E394" s="180" t="s">
        <v>3</v>
      </c>
      <c r="F394" s="181" t="s">
        <v>573</v>
      </c>
      <c r="G394" s="13"/>
      <c r="H394" s="180" t="s">
        <v>3</v>
      </c>
      <c r="I394" s="182"/>
      <c r="J394" s="13"/>
      <c r="K394" s="13"/>
      <c r="L394" s="178"/>
      <c r="M394" s="183"/>
      <c r="N394" s="184"/>
      <c r="O394" s="184"/>
      <c r="P394" s="184"/>
      <c r="Q394" s="184"/>
      <c r="R394" s="184"/>
      <c r="S394" s="184"/>
      <c r="T394" s="18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0" t="s">
        <v>159</v>
      </c>
      <c r="AU394" s="180" t="s">
        <v>81</v>
      </c>
      <c r="AV394" s="13" t="s">
        <v>79</v>
      </c>
      <c r="AW394" s="13" t="s">
        <v>32</v>
      </c>
      <c r="AX394" s="13" t="s">
        <v>71</v>
      </c>
      <c r="AY394" s="180" t="s">
        <v>150</v>
      </c>
    </row>
    <row r="395" s="14" customFormat="1">
      <c r="A395" s="14"/>
      <c r="B395" s="186"/>
      <c r="C395" s="14"/>
      <c r="D395" s="179" t="s">
        <v>159</v>
      </c>
      <c r="E395" s="187" t="s">
        <v>3</v>
      </c>
      <c r="F395" s="188" t="s">
        <v>574</v>
      </c>
      <c r="G395" s="14"/>
      <c r="H395" s="189">
        <v>19.931999999999999</v>
      </c>
      <c r="I395" s="190"/>
      <c r="J395" s="14"/>
      <c r="K395" s="14"/>
      <c r="L395" s="186"/>
      <c r="M395" s="191"/>
      <c r="N395" s="192"/>
      <c r="O395" s="192"/>
      <c r="P395" s="192"/>
      <c r="Q395" s="192"/>
      <c r="R395" s="192"/>
      <c r="S395" s="192"/>
      <c r="T395" s="19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87" t="s">
        <v>159</v>
      </c>
      <c r="AU395" s="187" t="s">
        <v>81</v>
      </c>
      <c r="AV395" s="14" t="s">
        <v>81</v>
      </c>
      <c r="AW395" s="14" t="s">
        <v>32</v>
      </c>
      <c r="AX395" s="14" t="s">
        <v>71</v>
      </c>
      <c r="AY395" s="187" t="s">
        <v>150</v>
      </c>
    </row>
    <row r="396" s="13" customFormat="1">
      <c r="A396" s="13"/>
      <c r="B396" s="178"/>
      <c r="C396" s="13"/>
      <c r="D396" s="179" t="s">
        <v>159</v>
      </c>
      <c r="E396" s="180" t="s">
        <v>3</v>
      </c>
      <c r="F396" s="181" t="s">
        <v>576</v>
      </c>
      <c r="G396" s="13"/>
      <c r="H396" s="180" t="s">
        <v>3</v>
      </c>
      <c r="I396" s="182"/>
      <c r="J396" s="13"/>
      <c r="K396" s="13"/>
      <c r="L396" s="178"/>
      <c r="M396" s="183"/>
      <c r="N396" s="184"/>
      <c r="O396" s="184"/>
      <c r="P396" s="184"/>
      <c r="Q396" s="184"/>
      <c r="R396" s="184"/>
      <c r="S396" s="184"/>
      <c r="T396" s="18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0" t="s">
        <v>159</v>
      </c>
      <c r="AU396" s="180" t="s">
        <v>81</v>
      </c>
      <c r="AV396" s="13" t="s">
        <v>79</v>
      </c>
      <c r="AW396" s="13" t="s">
        <v>32</v>
      </c>
      <c r="AX396" s="13" t="s">
        <v>71</v>
      </c>
      <c r="AY396" s="180" t="s">
        <v>150</v>
      </c>
    </row>
    <row r="397" s="14" customFormat="1">
      <c r="A397" s="14"/>
      <c r="B397" s="186"/>
      <c r="C397" s="14"/>
      <c r="D397" s="179" t="s">
        <v>159</v>
      </c>
      <c r="E397" s="187" t="s">
        <v>3</v>
      </c>
      <c r="F397" s="188" t="s">
        <v>577</v>
      </c>
      <c r="G397" s="14"/>
      <c r="H397" s="189">
        <v>9.9900000000000002</v>
      </c>
      <c r="I397" s="190"/>
      <c r="J397" s="14"/>
      <c r="K397" s="14"/>
      <c r="L397" s="186"/>
      <c r="M397" s="191"/>
      <c r="N397" s="192"/>
      <c r="O397" s="192"/>
      <c r="P397" s="192"/>
      <c r="Q397" s="192"/>
      <c r="R397" s="192"/>
      <c r="S397" s="192"/>
      <c r="T397" s="19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87" t="s">
        <v>159</v>
      </c>
      <c r="AU397" s="187" t="s">
        <v>81</v>
      </c>
      <c r="AV397" s="14" t="s">
        <v>81</v>
      </c>
      <c r="AW397" s="14" t="s">
        <v>32</v>
      </c>
      <c r="AX397" s="14" t="s">
        <v>71</v>
      </c>
      <c r="AY397" s="187" t="s">
        <v>150</v>
      </c>
    </row>
    <row r="398" s="13" customFormat="1">
      <c r="A398" s="13"/>
      <c r="B398" s="178"/>
      <c r="C398" s="13"/>
      <c r="D398" s="179" t="s">
        <v>159</v>
      </c>
      <c r="E398" s="180" t="s">
        <v>3</v>
      </c>
      <c r="F398" s="181" t="s">
        <v>578</v>
      </c>
      <c r="G398" s="13"/>
      <c r="H398" s="180" t="s">
        <v>3</v>
      </c>
      <c r="I398" s="182"/>
      <c r="J398" s="13"/>
      <c r="K398" s="13"/>
      <c r="L398" s="178"/>
      <c r="M398" s="183"/>
      <c r="N398" s="184"/>
      <c r="O398" s="184"/>
      <c r="P398" s="184"/>
      <c r="Q398" s="184"/>
      <c r="R398" s="184"/>
      <c r="S398" s="184"/>
      <c r="T398" s="18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0" t="s">
        <v>159</v>
      </c>
      <c r="AU398" s="180" t="s">
        <v>81</v>
      </c>
      <c r="AV398" s="13" t="s">
        <v>79</v>
      </c>
      <c r="AW398" s="13" t="s">
        <v>32</v>
      </c>
      <c r="AX398" s="13" t="s">
        <v>71</v>
      </c>
      <c r="AY398" s="180" t="s">
        <v>150</v>
      </c>
    </row>
    <row r="399" s="14" customFormat="1">
      <c r="A399" s="14"/>
      <c r="B399" s="186"/>
      <c r="C399" s="14"/>
      <c r="D399" s="179" t="s">
        <v>159</v>
      </c>
      <c r="E399" s="187" t="s">
        <v>3</v>
      </c>
      <c r="F399" s="188" t="s">
        <v>249</v>
      </c>
      <c r="G399" s="14"/>
      <c r="H399" s="189">
        <v>6.5999999999999996</v>
      </c>
      <c r="I399" s="190"/>
      <c r="J399" s="14"/>
      <c r="K399" s="14"/>
      <c r="L399" s="186"/>
      <c r="M399" s="191"/>
      <c r="N399" s="192"/>
      <c r="O399" s="192"/>
      <c r="P399" s="192"/>
      <c r="Q399" s="192"/>
      <c r="R399" s="192"/>
      <c r="S399" s="192"/>
      <c r="T399" s="19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87" t="s">
        <v>159</v>
      </c>
      <c r="AU399" s="187" t="s">
        <v>81</v>
      </c>
      <c r="AV399" s="14" t="s">
        <v>81</v>
      </c>
      <c r="AW399" s="14" t="s">
        <v>32</v>
      </c>
      <c r="AX399" s="14" t="s">
        <v>71</v>
      </c>
      <c r="AY399" s="187" t="s">
        <v>150</v>
      </c>
    </row>
    <row r="400" s="14" customFormat="1">
      <c r="A400" s="14"/>
      <c r="B400" s="186"/>
      <c r="C400" s="14"/>
      <c r="D400" s="179" t="s">
        <v>159</v>
      </c>
      <c r="E400" s="187" t="s">
        <v>3</v>
      </c>
      <c r="F400" s="188" t="s">
        <v>250</v>
      </c>
      <c r="G400" s="14"/>
      <c r="H400" s="189">
        <v>4.3200000000000003</v>
      </c>
      <c r="I400" s="190"/>
      <c r="J400" s="14"/>
      <c r="K400" s="14"/>
      <c r="L400" s="186"/>
      <c r="M400" s="191"/>
      <c r="N400" s="192"/>
      <c r="O400" s="192"/>
      <c r="P400" s="192"/>
      <c r="Q400" s="192"/>
      <c r="R400" s="192"/>
      <c r="S400" s="192"/>
      <c r="T400" s="19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87" t="s">
        <v>159</v>
      </c>
      <c r="AU400" s="187" t="s">
        <v>81</v>
      </c>
      <c r="AV400" s="14" t="s">
        <v>81</v>
      </c>
      <c r="AW400" s="14" t="s">
        <v>32</v>
      </c>
      <c r="AX400" s="14" t="s">
        <v>71</v>
      </c>
      <c r="AY400" s="187" t="s">
        <v>150</v>
      </c>
    </row>
    <row r="401" s="15" customFormat="1">
      <c r="A401" s="15"/>
      <c r="B401" s="194"/>
      <c r="C401" s="15"/>
      <c r="D401" s="179" t="s">
        <v>159</v>
      </c>
      <c r="E401" s="195" t="s">
        <v>3</v>
      </c>
      <c r="F401" s="196" t="s">
        <v>211</v>
      </c>
      <c r="G401" s="15"/>
      <c r="H401" s="197">
        <v>152.50200000000001</v>
      </c>
      <c r="I401" s="198"/>
      <c r="J401" s="15"/>
      <c r="K401" s="15"/>
      <c r="L401" s="194"/>
      <c r="M401" s="199"/>
      <c r="N401" s="200"/>
      <c r="O401" s="200"/>
      <c r="P401" s="200"/>
      <c r="Q401" s="200"/>
      <c r="R401" s="200"/>
      <c r="S401" s="200"/>
      <c r="T401" s="20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195" t="s">
        <v>159</v>
      </c>
      <c r="AU401" s="195" t="s">
        <v>81</v>
      </c>
      <c r="AV401" s="15" t="s">
        <v>157</v>
      </c>
      <c r="AW401" s="15" t="s">
        <v>32</v>
      </c>
      <c r="AX401" s="15" t="s">
        <v>79</v>
      </c>
      <c r="AY401" s="195" t="s">
        <v>150</v>
      </c>
    </row>
    <row r="402" s="14" customFormat="1">
      <c r="A402" s="14"/>
      <c r="B402" s="186"/>
      <c r="C402" s="14"/>
      <c r="D402" s="179" t="s">
        <v>159</v>
      </c>
      <c r="E402" s="14"/>
      <c r="F402" s="188" t="s">
        <v>594</v>
      </c>
      <c r="G402" s="14"/>
      <c r="H402" s="189">
        <v>175.37700000000001</v>
      </c>
      <c r="I402" s="190"/>
      <c r="J402" s="14"/>
      <c r="K402" s="14"/>
      <c r="L402" s="186"/>
      <c r="M402" s="191"/>
      <c r="N402" s="192"/>
      <c r="O402" s="192"/>
      <c r="P402" s="192"/>
      <c r="Q402" s="192"/>
      <c r="R402" s="192"/>
      <c r="S402" s="192"/>
      <c r="T402" s="19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87" t="s">
        <v>159</v>
      </c>
      <c r="AU402" s="187" t="s">
        <v>81</v>
      </c>
      <c r="AV402" s="14" t="s">
        <v>81</v>
      </c>
      <c r="AW402" s="14" t="s">
        <v>4</v>
      </c>
      <c r="AX402" s="14" t="s">
        <v>79</v>
      </c>
      <c r="AY402" s="187" t="s">
        <v>150</v>
      </c>
    </row>
    <row r="403" s="2" customFormat="1">
      <c r="A403" s="38"/>
      <c r="B403" s="164"/>
      <c r="C403" s="210" t="s">
        <v>595</v>
      </c>
      <c r="D403" s="210" t="s">
        <v>380</v>
      </c>
      <c r="E403" s="211" t="s">
        <v>596</v>
      </c>
      <c r="F403" s="212" t="s">
        <v>597</v>
      </c>
      <c r="G403" s="213" t="s">
        <v>174</v>
      </c>
      <c r="H403" s="214">
        <v>167.41900000000001</v>
      </c>
      <c r="I403" s="215"/>
      <c r="J403" s="216">
        <f>ROUND(I403*H403,2)</f>
        <v>0</v>
      </c>
      <c r="K403" s="212" t="s">
        <v>3</v>
      </c>
      <c r="L403" s="217"/>
      <c r="M403" s="218" t="s">
        <v>3</v>
      </c>
      <c r="N403" s="219" t="s">
        <v>42</v>
      </c>
      <c r="O403" s="72"/>
      <c r="P403" s="174">
        <f>O403*H403</f>
        <v>0</v>
      </c>
      <c r="Q403" s="174">
        <v>0.0047000000000000002</v>
      </c>
      <c r="R403" s="174">
        <f>Q403*H403</f>
        <v>0.7868693000000001</v>
      </c>
      <c r="S403" s="174">
        <v>0</v>
      </c>
      <c r="T403" s="175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76" t="s">
        <v>364</v>
      </c>
      <c r="AT403" s="176" t="s">
        <v>380</v>
      </c>
      <c r="AU403" s="176" t="s">
        <v>81</v>
      </c>
      <c r="AY403" s="19" t="s">
        <v>150</v>
      </c>
      <c r="BE403" s="177">
        <f>IF(N403="základní",J403,0)</f>
        <v>0</v>
      </c>
      <c r="BF403" s="177">
        <f>IF(N403="snížená",J403,0)</f>
        <v>0</v>
      </c>
      <c r="BG403" s="177">
        <f>IF(N403="zákl. přenesená",J403,0)</f>
        <v>0</v>
      </c>
      <c r="BH403" s="177">
        <f>IF(N403="sníž. přenesená",J403,0)</f>
        <v>0</v>
      </c>
      <c r="BI403" s="177">
        <f>IF(N403="nulová",J403,0)</f>
        <v>0</v>
      </c>
      <c r="BJ403" s="19" t="s">
        <v>79</v>
      </c>
      <c r="BK403" s="177">
        <f>ROUND(I403*H403,2)</f>
        <v>0</v>
      </c>
      <c r="BL403" s="19" t="s">
        <v>256</v>
      </c>
      <c r="BM403" s="176" t="s">
        <v>598</v>
      </c>
    </row>
    <row r="404" s="13" customFormat="1">
      <c r="A404" s="13"/>
      <c r="B404" s="178"/>
      <c r="C404" s="13"/>
      <c r="D404" s="179" t="s">
        <v>159</v>
      </c>
      <c r="E404" s="180" t="s">
        <v>3</v>
      </c>
      <c r="F404" s="181" t="s">
        <v>324</v>
      </c>
      <c r="G404" s="13"/>
      <c r="H404" s="180" t="s">
        <v>3</v>
      </c>
      <c r="I404" s="182"/>
      <c r="J404" s="13"/>
      <c r="K404" s="13"/>
      <c r="L404" s="178"/>
      <c r="M404" s="183"/>
      <c r="N404" s="184"/>
      <c r="O404" s="184"/>
      <c r="P404" s="184"/>
      <c r="Q404" s="184"/>
      <c r="R404" s="184"/>
      <c r="S404" s="184"/>
      <c r="T404" s="18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0" t="s">
        <v>159</v>
      </c>
      <c r="AU404" s="180" t="s">
        <v>81</v>
      </c>
      <c r="AV404" s="13" t="s">
        <v>79</v>
      </c>
      <c r="AW404" s="13" t="s">
        <v>32</v>
      </c>
      <c r="AX404" s="13" t="s">
        <v>71</v>
      </c>
      <c r="AY404" s="180" t="s">
        <v>150</v>
      </c>
    </row>
    <row r="405" s="14" customFormat="1">
      <c r="A405" s="14"/>
      <c r="B405" s="186"/>
      <c r="C405" s="14"/>
      <c r="D405" s="179" t="s">
        <v>159</v>
      </c>
      <c r="E405" s="187" t="s">
        <v>3</v>
      </c>
      <c r="F405" s="188" t="s">
        <v>348</v>
      </c>
      <c r="G405" s="14"/>
      <c r="H405" s="189">
        <v>111.66</v>
      </c>
      <c r="I405" s="190"/>
      <c r="J405" s="14"/>
      <c r="K405" s="14"/>
      <c r="L405" s="186"/>
      <c r="M405" s="191"/>
      <c r="N405" s="192"/>
      <c r="O405" s="192"/>
      <c r="P405" s="192"/>
      <c r="Q405" s="192"/>
      <c r="R405" s="192"/>
      <c r="S405" s="192"/>
      <c r="T405" s="19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87" t="s">
        <v>159</v>
      </c>
      <c r="AU405" s="187" t="s">
        <v>81</v>
      </c>
      <c r="AV405" s="14" t="s">
        <v>81</v>
      </c>
      <c r="AW405" s="14" t="s">
        <v>32</v>
      </c>
      <c r="AX405" s="14" t="s">
        <v>71</v>
      </c>
      <c r="AY405" s="187" t="s">
        <v>150</v>
      </c>
    </row>
    <row r="406" s="13" customFormat="1">
      <c r="A406" s="13"/>
      <c r="B406" s="178"/>
      <c r="C406" s="13"/>
      <c r="D406" s="179" t="s">
        <v>159</v>
      </c>
      <c r="E406" s="180" t="s">
        <v>3</v>
      </c>
      <c r="F406" s="181" t="s">
        <v>572</v>
      </c>
      <c r="G406" s="13"/>
      <c r="H406" s="180" t="s">
        <v>3</v>
      </c>
      <c r="I406" s="182"/>
      <c r="J406" s="13"/>
      <c r="K406" s="13"/>
      <c r="L406" s="178"/>
      <c r="M406" s="183"/>
      <c r="N406" s="184"/>
      <c r="O406" s="184"/>
      <c r="P406" s="184"/>
      <c r="Q406" s="184"/>
      <c r="R406" s="184"/>
      <c r="S406" s="184"/>
      <c r="T406" s="18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0" t="s">
        <v>159</v>
      </c>
      <c r="AU406" s="180" t="s">
        <v>81</v>
      </c>
      <c r="AV406" s="13" t="s">
        <v>79</v>
      </c>
      <c r="AW406" s="13" t="s">
        <v>32</v>
      </c>
      <c r="AX406" s="13" t="s">
        <v>71</v>
      </c>
      <c r="AY406" s="180" t="s">
        <v>150</v>
      </c>
    </row>
    <row r="407" s="13" customFormat="1">
      <c r="A407" s="13"/>
      <c r="B407" s="178"/>
      <c r="C407" s="13"/>
      <c r="D407" s="179" t="s">
        <v>159</v>
      </c>
      <c r="E407" s="180" t="s">
        <v>3</v>
      </c>
      <c r="F407" s="181" t="s">
        <v>573</v>
      </c>
      <c r="G407" s="13"/>
      <c r="H407" s="180" t="s">
        <v>3</v>
      </c>
      <c r="I407" s="182"/>
      <c r="J407" s="13"/>
      <c r="K407" s="13"/>
      <c r="L407" s="178"/>
      <c r="M407" s="183"/>
      <c r="N407" s="184"/>
      <c r="O407" s="184"/>
      <c r="P407" s="184"/>
      <c r="Q407" s="184"/>
      <c r="R407" s="184"/>
      <c r="S407" s="184"/>
      <c r="T407" s="18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0" t="s">
        <v>159</v>
      </c>
      <c r="AU407" s="180" t="s">
        <v>81</v>
      </c>
      <c r="AV407" s="13" t="s">
        <v>79</v>
      </c>
      <c r="AW407" s="13" t="s">
        <v>32</v>
      </c>
      <c r="AX407" s="13" t="s">
        <v>71</v>
      </c>
      <c r="AY407" s="180" t="s">
        <v>150</v>
      </c>
    </row>
    <row r="408" s="14" customFormat="1">
      <c r="A408" s="14"/>
      <c r="B408" s="186"/>
      <c r="C408" s="14"/>
      <c r="D408" s="179" t="s">
        <v>159</v>
      </c>
      <c r="E408" s="187" t="s">
        <v>3</v>
      </c>
      <c r="F408" s="188" t="s">
        <v>574</v>
      </c>
      <c r="G408" s="14"/>
      <c r="H408" s="189">
        <v>19.931999999999999</v>
      </c>
      <c r="I408" s="190"/>
      <c r="J408" s="14"/>
      <c r="K408" s="14"/>
      <c r="L408" s="186"/>
      <c r="M408" s="191"/>
      <c r="N408" s="192"/>
      <c r="O408" s="192"/>
      <c r="P408" s="192"/>
      <c r="Q408" s="192"/>
      <c r="R408" s="192"/>
      <c r="S408" s="192"/>
      <c r="T408" s="19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87" t="s">
        <v>159</v>
      </c>
      <c r="AU408" s="187" t="s">
        <v>81</v>
      </c>
      <c r="AV408" s="14" t="s">
        <v>81</v>
      </c>
      <c r="AW408" s="14" t="s">
        <v>32</v>
      </c>
      <c r="AX408" s="14" t="s">
        <v>71</v>
      </c>
      <c r="AY408" s="187" t="s">
        <v>150</v>
      </c>
    </row>
    <row r="409" s="13" customFormat="1">
      <c r="A409" s="13"/>
      <c r="B409" s="178"/>
      <c r="C409" s="13"/>
      <c r="D409" s="179" t="s">
        <v>159</v>
      </c>
      <c r="E409" s="180" t="s">
        <v>3</v>
      </c>
      <c r="F409" s="181" t="s">
        <v>196</v>
      </c>
      <c r="G409" s="13"/>
      <c r="H409" s="180" t="s">
        <v>3</v>
      </c>
      <c r="I409" s="182"/>
      <c r="J409" s="13"/>
      <c r="K409" s="13"/>
      <c r="L409" s="178"/>
      <c r="M409" s="183"/>
      <c r="N409" s="184"/>
      <c r="O409" s="184"/>
      <c r="P409" s="184"/>
      <c r="Q409" s="184"/>
      <c r="R409" s="184"/>
      <c r="S409" s="184"/>
      <c r="T409" s="18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0" t="s">
        <v>159</v>
      </c>
      <c r="AU409" s="180" t="s">
        <v>81</v>
      </c>
      <c r="AV409" s="13" t="s">
        <v>79</v>
      </c>
      <c r="AW409" s="13" t="s">
        <v>32</v>
      </c>
      <c r="AX409" s="13" t="s">
        <v>71</v>
      </c>
      <c r="AY409" s="180" t="s">
        <v>150</v>
      </c>
    </row>
    <row r="410" s="14" customFormat="1">
      <c r="A410" s="14"/>
      <c r="B410" s="186"/>
      <c r="C410" s="14"/>
      <c r="D410" s="179" t="s">
        <v>159</v>
      </c>
      <c r="E410" s="187" t="s">
        <v>3</v>
      </c>
      <c r="F410" s="188" t="s">
        <v>575</v>
      </c>
      <c r="G410" s="14"/>
      <c r="H410" s="189">
        <v>4</v>
      </c>
      <c r="I410" s="190"/>
      <c r="J410" s="14"/>
      <c r="K410" s="14"/>
      <c r="L410" s="186"/>
      <c r="M410" s="191"/>
      <c r="N410" s="192"/>
      <c r="O410" s="192"/>
      <c r="P410" s="192"/>
      <c r="Q410" s="192"/>
      <c r="R410" s="192"/>
      <c r="S410" s="192"/>
      <c r="T410" s="19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87" t="s">
        <v>159</v>
      </c>
      <c r="AU410" s="187" t="s">
        <v>81</v>
      </c>
      <c r="AV410" s="14" t="s">
        <v>81</v>
      </c>
      <c r="AW410" s="14" t="s">
        <v>32</v>
      </c>
      <c r="AX410" s="14" t="s">
        <v>71</v>
      </c>
      <c r="AY410" s="187" t="s">
        <v>150</v>
      </c>
    </row>
    <row r="411" s="13" customFormat="1">
      <c r="A411" s="13"/>
      <c r="B411" s="178"/>
      <c r="C411" s="13"/>
      <c r="D411" s="179" t="s">
        <v>159</v>
      </c>
      <c r="E411" s="180" t="s">
        <v>3</v>
      </c>
      <c r="F411" s="181" t="s">
        <v>576</v>
      </c>
      <c r="G411" s="13"/>
      <c r="H411" s="180" t="s">
        <v>3</v>
      </c>
      <c r="I411" s="182"/>
      <c r="J411" s="13"/>
      <c r="K411" s="13"/>
      <c r="L411" s="178"/>
      <c r="M411" s="183"/>
      <c r="N411" s="184"/>
      <c r="O411" s="184"/>
      <c r="P411" s="184"/>
      <c r="Q411" s="184"/>
      <c r="R411" s="184"/>
      <c r="S411" s="184"/>
      <c r="T411" s="18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0" t="s">
        <v>159</v>
      </c>
      <c r="AU411" s="180" t="s">
        <v>81</v>
      </c>
      <c r="AV411" s="13" t="s">
        <v>79</v>
      </c>
      <c r="AW411" s="13" t="s">
        <v>32</v>
      </c>
      <c r="AX411" s="13" t="s">
        <v>71</v>
      </c>
      <c r="AY411" s="180" t="s">
        <v>150</v>
      </c>
    </row>
    <row r="412" s="14" customFormat="1">
      <c r="A412" s="14"/>
      <c r="B412" s="186"/>
      <c r="C412" s="14"/>
      <c r="D412" s="179" t="s">
        <v>159</v>
      </c>
      <c r="E412" s="187" t="s">
        <v>3</v>
      </c>
      <c r="F412" s="188" t="s">
        <v>577</v>
      </c>
      <c r="G412" s="14"/>
      <c r="H412" s="189">
        <v>9.9900000000000002</v>
      </c>
      <c r="I412" s="190"/>
      <c r="J412" s="14"/>
      <c r="K412" s="14"/>
      <c r="L412" s="186"/>
      <c r="M412" s="191"/>
      <c r="N412" s="192"/>
      <c r="O412" s="192"/>
      <c r="P412" s="192"/>
      <c r="Q412" s="192"/>
      <c r="R412" s="192"/>
      <c r="S412" s="192"/>
      <c r="T412" s="19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87" t="s">
        <v>159</v>
      </c>
      <c r="AU412" s="187" t="s">
        <v>81</v>
      </c>
      <c r="AV412" s="14" t="s">
        <v>81</v>
      </c>
      <c r="AW412" s="14" t="s">
        <v>32</v>
      </c>
      <c r="AX412" s="14" t="s">
        <v>71</v>
      </c>
      <c r="AY412" s="187" t="s">
        <v>150</v>
      </c>
    </row>
    <row r="413" s="15" customFormat="1">
      <c r="A413" s="15"/>
      <c r="B413" s="194"/>
      <c r="C413" s="15"/>
      <c r="D413" s="179" t="s">
        <v>159</v>
      </c>
      <c r="E413" s="195" t="s">
        <v>3</v>
      </c>
      <c r="F413" s="196" t="s">
        <v>211</v>
      </c>
      <c r="G413" s="15"/>
      <c r="H413" s="197">
        <v>145.58199999999999</v>
      </c>
      <c r="I413" s="198"/>
      <c r="J413" s="15"/>
      <c r="K413" s="15"/>
      <c r="L413" s="194"/>
      <c r="M413" s="199"/>
      <c r="N413" s="200"/>
      <c r="O413" s="200"/>
      <c r="P413" s="200"/>
      <c r="Q413" s="200"/>
      <c r="R413" s="200"/>
      <c r="S413" s="200"/>
      <c r="T413" s="20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195" t="s">
        <v>159</v>
      </c>
      <c r="AU413" s="195" t="s">
        <v>81</v>
      </c>
      <c r="AV413" s="15" t="s">
        <v>157</v>
      </c>
      <c r="AW413" s="15" t="s">
        <v>32</v>
      </c>
      <c r="AX413" s="15" t="s">
        <v>79</v>
      </c>
      <c r="AY413" s="195" t="s">
        <v>150</v>
      </c>
    </row>
    <row r="414" s="14" customFormat="1">
      <c r="A414" s="14"/>
      <c r="B414" s="186"/>
      <c r="C414" s="14"/>
      <c r="D414" s="179" t="s">
        <v>159</v>
      </c>
      <c r="E414" s="14"/>
      <c r="F414" s="188" t="s">
        <v>599</v>
      </c>
      <c r="G414" s="14"/>
      <c r="H414" s="189">
        <v>167.41900000000001</v>
      </c>
      <c r="I414" s="190"/>
      <c r="J414" s="14"/>
      <c r="K414" s="14"/>
      <c r="L414" s="186"/>
      <c r="M414" s="191"/>
      <c r="N414" s="192"/>
      <c r="O414" s="192"/>
      <c r="P414" s="192"/>
      <c r="Q414" s="192"/>
      <c r="R414" s="192"/>
      <c r="S414" s="192"/>
      <c r="T414" s="19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87" t="s">
        <v>159</v>
      </c>
      <c r="AU414" s="187" t="s">
        <v>81</v>
      </c>
      <c r="AV414" s="14" t="s">
        <v>81</v>
      </c>
      <c r="AW414" s="14" t="s">
        <v>4</v>
      </c>
      <c r="AX414" s="14" t="s">
        <v>79</v>
      </c>
      <c r="AY414" s="187" t="s">
        <v>150</v>
      </c>
    </row>
    <row r="415" s="2" customFormat="1" ht="66.75" customHeight="1">
      <c r="A415" s="38"/>
      <c r="B415" s="164"/>
      <c r="C415" s="165" t="s">
        <v>600</v>
      </c>
      <c r="D415" s="165" t="s">
        <v>152</v>
      </c>
      <c r="E415" s="166" t="s">
        <v>601</v>
      </c>
      <c r="F415" s="167" t="s">
        <v>602</v>
      </c>
      <c r="G415" s="168" t="s">
        <v>432</v>
      </c>
      <c r="H415" s="169">
        <v>1</v>
      </c>
      <c r="I415" s="170"/>
      <c r="J415" s="171">
        <f>ROUND(I415*H415,2)</f>
        <v>0</v>
      </c>
      <c r="K415" s="167" t="s">
        <v>3</v>
      </c>
      <c r="L415" s="39"/>
      <c r="M415" s="172" t="s">
        <v>3</v>
      </c>
      <c r="N415" s="173" t="s">
        <v>42</v>
      </c>
      <c r="O415" s="72"/>
      <c r="P415" s="174">
        <f>O415*H415</f>
        <v>0</v>
      </c>
      <c r="Q415" s="174">
        <v>0</v>
      </c>
      <c r="R415" s="174">
        <f>Q415*H415</f>
        <v>0</v>
      </c>
      <c r="S415" s="174">
        <v>0</v>
      </c>
      <c r="T415" s="175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76" t="s">
        <v>256</v>
      </c>
      <c r="AT415" s="176" t="s">
        <v>152</v>
      </c>
      <c r="AU415" s="176" t="s">
        <v>81</v>
      </c>
      <c r="AY415" s="19" t="s">
        <v>150</v>
      </c>
      <c r="BE415" s="177">
        <f>IF(N415="základní",J415,0)</f>
        <v>0</v>
      </c>
      <c r="BF415" s="177">
        <f>IF(N415="snížená",J415,0)</f>
        <v>0</v>
      </c>
      <c r="BG415" s="177">
        <f>IF(N415="zákl. přenesená",J415,0)</f>
        <v>0</v>
      </c>
      <c r="BH415" s="177">
        <f>IF(N415="sníž. přenesená",J415,0)</f>
        <v>0</v>
      </c>
      <c r="BI415" s="177">
        <f>IF(N415="nulová",J415,0)</f>
        <v>0</v>
      </c>
      <c r="BJ415" s="19" t="s">
        <v>79</v>
      </c>
      <c r="BK415" s="177">
        <f>ROUND(I415*H415,2)</f>
        <v>0</v>
      </c>
      <c r="BL415" s="19" t="s">
        <v>256</v>
      </c>
      <c r="BM415" s="176" t="s">
        <v>603</v>
      </c>
    </row>
    <row r="416" s="2" customFormat="1">
      <c r="A416" s="38"/>
      <c r="B416" s="164"/>
      <c r="C416" s="165" t="s">
        <v>604</v>
      </c>
      <c r="D416" s="165" t="s">
        <v>152</v>
      </c>
      <c r="E416" s="166" t="s">
        <v>605</v>
      </c>
      <c r="F416" s="167" t="s">
        <v>606</v>
      </c>
      <c r="G416" s="168" t="s">
        <v>181</v>
      </c>
      <c r="H416" s="169">
        <v>1.8520000000000001</v>
      </c>
      <c r="I416" s="170"/>
      <c r="J416" s="171">
        <f>ROUND(I416*H416,2)</f>
        <v>0</v>
      </c>
      <c r="K416" s="167" t="s">
        <v>156</v>
      </c>
      <c r="L416" s="39"/>
      <c r="M416" s="172" t="s">
        <v>3</v>
      </c>
      <c r="N416" s="173" t="s">
        <v>42</v>
      </c>
      <c r="O416" s="72"/>
      <c r="P416" s="174">
        <f>O416*H416</f>
        <v>0</v>
      </c>
      <c r="Q416" s="174">
        <v>0</v>
      </c>
      <c r="R416" s="174">
        <f>Q416*H416</f>
        <v>0</v>
      </c>
      <c r="S416" s="174">
        <v>0</v>
      </c>
      <c r="T416" s="175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76" t="s">
        <v>256</v>
      </c>
      <c r="AT416" s="176" t="s">
        <v>152</v>
      </c>
      <c r="AU416" s="176" t="s">
        <v>81</v>
      </c>
      <c r="AY416" s="19" t="s">
        <v>150</v>
      </c>
      <c r="BE416" s="177">
        <f>IF(N416="základní",J416,0)</f>
        <v>0</v>
      </c>
      <c r="BF416" s="177">
        <f>IF(N416="snížená",J416,0)</f>
        <v>0</v>
      </c>
      <c r="BG416" s="177">
        <f>IF(N416="zákl. přenesená",J416,0)</f>
        <v>0</v>
      </c>
      <c r="BH416" s="177">
        <f>IF(N416="sníž. přenesená",J416,0)</f>
        <v>0</v>
      </c>
      <c r="BI416" s="177">
        <f>IF(N416="nulová",J416,0)</f>
        <v>0</v>
      </c>
      <c r="BJ416" s="19" t="s">
        <v>79</v>
      </c>
      <c r="BK416" s="177">
        <f>ROUND(I416*H416,2)</f>
        <v>0</v>
      </c>
      <c r="BL416" s="19" t="s">
        <v>256</v>
      </c>
      <c r="BM416" s="176" t="s">
        <v>607</v>
      </c>
    </row>
    <row r="417" s="12" customFormat="1" ht="22.8" customHeight="1">
      <c r="A417" s="12"/>
      <c r="B417" s="151"/>
      <c r="C417" s="12"/>
      <c r="D417" s="152" t="s">
        <v>70</v>
      </c>
      <c r="E417" s="162" t="s">
        <v>608</v>
      </c>
      <c r="F417" s="162" t="s">
        <v>609</v>
      </c>
      <c r="G417" s="12"/>
      <c r="H417" s="12"/>
      <c r="I417" s="154"/>
      <c r="J417" s="163">
        <f>BK417</f>
        <v>0</v>
      </c>
      <c r="K417" s="12"/>
      <c r="L417" s="151"/>
      <c r="M417" s="156"/>
      <c r="N417" s="157"/>
      <c r="O417" s="157"/>
      <c r="P417" s="158">
        <f>SUM(P418:P426)</f>
        <v>0</v>
      </c>
      <c r="Q417" s="157"/>
      <c r="R417" s="158">
        <f>SUM(R418:R426)</f>
        <v>0.22795520000000002</v>
      </c>
      <c r="S417" s="157"/>
      <c r="T417" s="159">
        <f>SUM(T418:T426)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52" t="s">
        <v>81</v>
      </c>
      <c r="AT417" s="160" t="s">
        <v>70</v>
      </c>
      <c r="AU417" s="160" t="s">
        <v>79</v>
      </c>
      <c r="AY417" s="152" t="s">
        <v>150</v>
      </c>
      <c r="BK417" s="161">
        <f>SUM(BK418:BK426)</f>
        <v>0</v>
      </c>
    </row>
    <row r="418" s="2" customFormat="1">
      <c r="A418" s="38"/>
      <c r="B418" s="164"/>
      <c r="C418" s="165" t="s">
        <v>610</v>
      </c>
      <c r="D418" s="165" t="s">
        <v>152</v>
      </c>
      <c r="E418" s="166" t="s">
        <v>611</v>
      </c>
      <c r="F418" s="167" t="s">
        <v>612</v>
      </c>
      <c r="G418" s="168" t="s">
        <v>422</v>
      </c>
      <c r="H418" s="169">
        <v>4</v>
      </c>
      <c r="I418" s="170"/>
      <c r="J418" s="171">
        <f>ROUND(I418*H418,2)</f>
        <v>0</v>
      </c>
      <c r="K418" s="167" t="s">
        <v>3</v>
      </c>
      <c r="L418" s="39"/>
      <c r="M418" s="172" t="s">
        <v>3</v>
      </c>
      <c r="N418" s="173" t="s">
        <v>42</v>
      </c>
      <c r="O418" s="72"/>
      <c r="P418" s="174">
        <f>O418*H418</f>
        <v>0</v>
      </c>
      <c r="Q418" s="174">
        <v>0.050000000000000003</v>
      </c>
      <c r="R418" s="174">
        <f>Q418*H418</f>
        <v>0.20000000000000001</v>
      </c>
      <c r="S418" s="174">
        <v>0</v>
      </c>
      <c r="T418" s="175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76" t="s">
        <v>256</v>
      </c>
      <c r="AT418" s="176" t="s">
        <v>152</v>
      </c>
      <c r="AU418" s="176" t="s">
        <v>81</v>
      </c>
      <c r="AY418" s="19" t="s">
        <v>150</v>
      </c>
      <c r="BE418" s="177">
        <f>IF(N418="základní",J418,0)</f>
        <v>0</v>
      </c>
      <c r="BF418" s="177">
        <f>IF(N418="snížená",J418,0)</f>
        <v>0</v>
      </c>
      <c r="BG418" s="177">
        <f>IF(N418="zákl. přenesená",J418,0)</f>
        <v>0</v>
      </c>
      <c r="BH418" s="177">
        <f>IF(N418="sníž. přenesená",J418,0)</f>
        <v>0</v>
      </c>
      <c r="BI418" s="177">
        <f>IF(N418="nulová",J418,0)</f>
        <v>0</v>
      </c>
      <c r="BJ418" s="19" t="s">
        <v>79</v>
      </c>
      <c r="BK418" s="177">
        <f>ROUND(I418*H418,2)</f>
        <v>0</v>
      </c>
      <c r="BL418" s="19" t="s">
        <v>256</v>
      </c>
      <c r="BM418" s="176" t="s">
        <v>613</v>
      </c>
    </row>
    <row r="419" s="2" customFormat="1" ht="16.5" customHeight="1">
      <c r="A419" s="38"/>
      <c r="B419" s="164"/>
      <c r="C419" s="165" t="s">
        <v>614</v>
      </c>
      <c r="D419" s="165" t="s">
        <v>152</v>
      </c>
      <c r="E419" s="166" t="s">
        <v>615</v>
      </c>
      <c r="F419" s="167" t="s">
        <v>616</v>
      </c>
      <c r="G419" s="168" t="s">
        <v>174</v>
      </c>
      <c r="H419" s="169">
        <v>10.92</v>
      </c>
      <c r="I419" s="170"/>
      <c r="J419" s="171">
        <f>ROUND(I419*H419,2)</f>
        <v>0</v>
      </c>
      <c r="K419" s="167" t="s">
        <v>617</v>
      </c>
      <c r="L419" s="39"/>
      <c r="M419" s="172" t="s">
        <v>3</v>
      </c>
      <c r="N419" s="173" t="s">
        <v>42</v>
      </c>
      <c r="O419" s="72"/>
      <c r="P419" s="174">
        <f>O419*H419</f>
        <v>0</v>
      </c>
      <c r="Q419" s="174">
        <v>0.00033</v>
      </c>
      <c r="R419" s="174">
        <f>Q419*H419</f>
        <v>0.0036035999999999998</v>
      </c>
      <c r="S419" s="174">
        <v>0</v>
      </c>
      <c r="T419" s="175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76" t="s">
        <v>256</v>
      </c>
      <c r="AT419" s="176" t="s">
        <v>152</v>
      </c>
      <c r="AU419" s="176" t="s">
        <v>81</v>
      </c>
      <c r="AY419" s="19" t="s">
        <v>150</v>
      </c>
      <c r="BE419" s="177">
        <f>IF(N419="základní",J419,0)</f>
        <v>0</v>
      </c>
      <c r="BF419" s="177">
        <f>IF(N419="snížená",J419,0)</f>
        <v>0</v>
      </c>
      <c r="BG419" s="177">
        <f>IF(N419="zákl. přenesená",J419,0)</f>
        <v>0</v>
      </c>
      <c r="BH419" s="177">
        <f>IF(N419="sníž. přenesená",J419,0)</f>
        <v>0</v>
      </c>
      <c r="BI419" s="177">
        <f>IF(N419="nulová",J419,0)</f>
        <v>0</v>
      </c>
      <c r="BJ419" s="19" t="s">
        <v>79</v>
      </c>
      <c r="BK419" s="177">
        <f>ROUND(I419*H419,2)</f>
        <v>0</v>
      </c>
      <c r="BL419" s="19" t="s">
        <v>256</v>
      </c>
      <c r="BM419" s="176" t="s">
        <v>618</v>
      </c>
    </row>
    <row r="420" s="2" customFormat="1">
      <c r="A420" s="38"/>
      <c r="B420" s="164"/>
      <c r="C420" s="165" t="s">
        <v>619</v>
      </c>
      <c r="D420" s="165" t="s">
        <v>152</v>
      </c>
      <c r="E420" s="166" t="s">
        <v>620</v>
      </c>
      <c r="F420" s="167" t="s">
        <v>621</v>
      </c>
      <c r="G420" s="168" t="s">
        <v>174</v>
      </c>
      <c r="H420" s="169">
        <v>10.92</v>
      </c>
      <c r="I420" s="170"/>
      <c r="J420" s="171">
        <f>ROUND(I420*H420,2)</f>
        <v>0</v>
      </c>
      <c r="K420" s="167" t="s">
        <v>156</v>
      </c>
      <c r="L420" s="39"/>
      <c r="M420" s="172" t="s">
        <v>3</v>
      </c>
      <c r="N420" s="173" t="s">
        <v>42</v>
      </c>
      <c r="O420" s="72"/>
      <c r="P420" s="174">
        <f>O420*H420</f>
        <v>0</v>
      </c>
      <c r="Q420" s="174">
        <v>0.00013999999999999999</v>
      </c>
      <c r="R420" s="174">
        <f>Q420*H420</f>
        <v>0.0015287999999999999</v>
      </c>
      <c r="S420" s="174">
        <v>0</v>
      </c>
      <c r="T420" s="175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76" t="s">
        <v>256</v>
      </c>
      <c r="AT420" s="176" t="s">
        <v>152</v>
      </c>
      <c r="AU420" s="176" t="s">
        <v>81</v>
      </c>
      <c r="AY420" s="19" t="s">
        <v>150</v>
      </c>
      <c r="BE420" s="177">
        <f>IF(N420="základní",J420,0)</f>
        <v>0</v>
      </c>
      <c r="BF420" s="177">
        <f>IF(N420="snížená",J420,0)</f>
        <v>0</v>
      </c>
      <c r="BG420" s="177">
        <f>IF(N420="zákl. přenesená",J420,0)</f>
        <v>0</v>
      </c>
      <c r="BH420" s="177">
        <f>IF(N420="sníž. přenesená",J420,0)</f>
        <v>0</v>
      </c>
      <c r="BI420" s="177">
        <f>IF(N420="nulová",J420,0)</f>
        <v>0</v>
      </c>
      <c r="BJ420" s="19" t="s">
        <v>79</v>
      </c>
      <c r="BK420" s="177">
        <f>ROUND(I420*H420,2)</f>
        <v>0</v>
      </c>
      <c r="BL420" s="19" t="s">
        <v>256</v>
      </c>
      <c r="BM420" s="176" t="s">
        <v>622</v>
      </c>
    </row>
    <row r="421" s="14" customFormat="1">
      <c r="A421" s="14"/>
      <c r="B421" s="186"/>
      <c r="C421" s="14"/>
      <c r="D421" s="179" t="s">
        <v>159</v>
      </c>
      <c r="E421" s="187" t="s">
        <v>3</v>
      </c>
      <c r="F421" s="188" t="s">
        <v>249</v>
      </c>
      <c r="G421" s="14"/>
      <c r="H421" s="189">
        <v>6.5999999999999996</v>
      </c>
      <c r="I421" s="190"/>
      <c r="J421" s="14"/>
      <c r="K421" s="14"/>
      <c r="L421" s="186"/>
      <c r="M421" s="191"/>
      <c r="N421" s="192"/>
      <c r="O421" s="192"/>
      <c r="P421" s="192"/>
      <c r="Q421" s="192"/>
      <c r="R421" s="192"/>
      <c r="S421" s="192"/>
      <c r="T421" s="19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87" t="s">
        <v>159</v>
      </c>
      <c r="AU421" s="187" t="s">
        <v>81</v>
      </c>
      <c r="AV421" s="14" t="s">
        <v>81</v>
      </c>
      <c r="AW421" s="14" t="s">
        <v>32</v>
      </c>
      <c r="AX421" s="14" t="s">
        <v>71</v>
      </c>
      <c r="AY421" s="187" t="s">
        <v>150</v>
      </c>
    </row>
    <row r="422" s="14" customFormat="1">
      <c r="A422" s="14"/>
      <c r="B422" s="186"/>
      <c r="C422" s="14"/>
      <c r="D422" s="179" t="s">
        <v>159</v>
      </c>
      <c r="E422" s="187" t="s">
        <v>3</v>
      </c>
      <c r="F422" s="188" t="s">
        <v>250</v>
      </c>
      <c r="G422" s="14"/>
      <c r="H422" s="189">
        <v>4.3200000000000003</v>
      </c>
      <c r="I422" s="190"/>
      <c r="J422" s="14"/>
      <c r="K422" s="14"/>
      <c r="L422" s="186"/>
      <c r="M422" s="191"/>
      <c r="N422" s="192"/>
      <c r="O422" s="192"/>
      <c r="P422" s="192"/>
      <c r="Q422" s="192"/>
      <c r="R422" s="192"/>
      <c r="S422" s="192"/>
      <c r="T422" s="19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87" t="s">
        <v>159</v>
      </c>
      <c r="AU422" s="187" t="s">
        <v>81</v>
      </c>
      <c r="AV422" s="14" t="s">
        <v>81</v>
      </c>
      <c r="AW422" s="14" t="s">
        <v>32</v>
      </c>
      <c r="AX422" s="14" t="s">
        <v>71</v>
      </c>
      <c r="AY422" s="187" t="s">
        <v>150</v>
      </c>
    </row>
    <row r="423" s="15" customFormat="1">
      <c r="A423" s="15"/>
      <c r="B423" s="194"/>
      <c r="C423" s="15"/>
      <c r="D423" s="179" t="s">
        <v>159</v>
      </c>
      <c r="E423" s="195" t="s">
        <v>3</v>
      </c>
      <c r="F423" s="196" t="s">
        <v>211</v>
      </c>
      <c r="G423" s="15"/>
      <c r="H423" s="197">
        <v>10.92</v>
      </c>
      <c r="I423" s="198"/>
      <c r="J423" s="15"/>
      <c r="K423" s="15"/>
      <c r="L423" s="194"/>
      <c r="M423" s="199"/>
      <c r="N423" s="200"/>
      <c r="O423" s="200"/>
      <c r="P423" s="200"/>
      <c r="Q423" s="200"/>
      <c r="R423" s="200"/>
      <c r="S423" s="200"/>
      <c r="T423" s="20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195" t="s">
        <v>159</v>
      </c>
      <c r="AU423" s="195" t="s">
        <v>81</v>
      </c>
      <c r="AV423" s="15" t="s">
        <v>157</v>
      </c>
      <c r="AW423" s="15" t="s">
        <v>32</v>
      </c>
      <c r="AX423" s="15" t="s">
        <v>79</v>
      </c>
      <c r="AY423" s="195" t="s">
        <v>150</v>
      </c>
    </row>
    <row r="424" s="2" customFormat="1">
      <c r="A424" s="38"/>
      <c r="B424" s="164"/>
      <c r="C424" s="210" t="s">
        <v>623</v>
      </c>
      <c r="D424" s="210" t="s">
        <v>380</v>
      </c>
      <c r="E424" s="211" t="s">
        <v>624</v>
      </c>
      <c r="F424" s="212" t="s">
        <v>625</v>
      </c>
      <c r="G424" s="213" t="s">
        <v>174</v>
      </c>
      <c r="H424" s="214">
        <v>12.012000000000001</v>
      </c>
      <c r="I424" s="215"/>
      <c r="J424" s="216">
        <f>ROUND(I424*H424,2)</f>
        <v>0</v>
      </c>
      <c r="K424" s="212" t="s">
        <v>617</v>
      </c>
      <c r="L424" s="217"/>
      <c r="M424" s="218" t="s">
        <v>3</v>
      </c>
      <c r="N424" s="219" t="s">
        <v>42</v>
      </c>
      <c r="O424" s="72"/>
      <c r="P424" s="174">
        <f>O424*H424</f>
        <v>0</v>
      </c>
      <c r="Q424" s="174">
        <v>0.0019</v>
      </c>
      <c r="R424" s="174">
        <f>Q424*H424</f>
        <v>0.022822800000000001</v>
      </c>
      <c r="S424" s="174">
        <v>0</v>
      </c>
      <c r="T424" s="175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76" t="s">
        <v>364</v>
      </c>
      <c r="AT424" s="176" t="s">
        <v>380</v>
      </c>
      <c r="AU424" s="176" t="s">
        <v>81</v>
      </c>
      <c r="AY424" s="19" t="s">
        <v>150</v>
      </c>
      <c r="BE424" s="177">
        <f>IF(N424="základní",J424,0)</f>
        <v>0</v>
      </c>
      <c r="BF424" s="177">
        <f>IF(N424="snížená",J424,0)</f>
        <v>0</v>
      </c>
      <c r="BG424" s="177">
        <f>IF(N424="zákl. přenesená",J424,0)</f>
        <v>0</v>
      </c>
      <c r="BH424" s="177">
        <f>IF(N424="sníž. přenesená",J424,0)</f>
        <v>0</v>
      </c>
      <c r="BI424" s="177">
        <f>IF(N424="nulová",J424,0)</f>
        <v>0</v>
      </c>
      <c r="BJ424" s="19" t="s">
        <v>79</v>
      </c>
      <c r="BK424" s="177">
        <f>ROUND(I424*H424,2)</f>
        <v>0</v>
      </c>
      <c r="BL424" s="19" t="s">
        <v>256</v>
      </c>
      <c r="BM424" s="176" t="s">
        <v>626</v>
      </c>
    </row>
    <row r="425" s="14" customFormat="1">
      <c r="A425" s="14"/>
      <c r="B425" s="186"/>
      <c r="C425" s="14"/>
      <c r="D425" s="179" t="s">
        <v>159</v>
      </c>
      <c r="E425" s="14"/>
      <c r="F425" s="188" t="s">
        <v>627</v>
      </c>
      <c r="G425" s="14"/>
      <c r="H425" s="189">
        <v>12.012000000000001</v>
      </c>
      <c r="I425" s="190"/>
      <c r="J425" s="14"/>
      <c r="K425" s="14"/>
      <c r="L425" s="186"/>
      <c r="M425" s="191"/>
      <c r="N425" s="192"/>
      <c r="O425" s="192"/>
      <c r="P425" s="192"/>
      <c r="Q425" s="192"/>
      <c r="R425" s="192"/>
      <c r="S425" s="192"/>
      <c r="T425" s="19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87" t="s">
        <v>159</v>
      </c>
      <c r="AU425" s="187" t="s">
        <v>81</v>
      </c>
      <c r="AV425" s="14" t="s">
        <v>81</v>
      </c>
      <c r="AW425" s="14" t="s">
        <v>4</v>
      </c>
      <c r="AX425" s="14" t="s">
        <v>79</v>
      </c>
      <c r="AY425" s="187" t="s">
        <v>150</v>
      </c>
    </row>
    <row r="426" s="2" customFormat="1" ht="44.25" customHeight="1">
      <c r="A426" s="38"/>
      <c r="B426" s="164"/>
      <c r="C426" s="165" t="s">
        <v>628</v>
      </c>
      <c r="D426" s="165" t="s">
        <v>152</v>
      </c>
      <c r="E426" s="166" t="s">
        <v>629</v>
      </c>
      <c r="F426" s="167" t="s">
        <v>630</v>
      </c>
      <c r="G426" s="168" t="s">
        <v>181</v>
      </c>
      <c r="H426" s="169">
        <v>0.22800000000000001</v>
      </c>
      <c r="I426" s="170"/>
      <c r="J426" s="171">
        <f>ROUND(I426*H426,2)</f>
        <v>0</v>
      </c>
      <c r="K426" s="167" t="s">
        <v>156</v>
      </c>
      <c r="L426" s="39"/>
      <c r="M426" s="172" t="s">
        <v>3</v>
      </c>
      <c r="N426" s="173" t="s">
        <v>42</v>
      </c>
      <c r="O426" s="72"/>
      <c r="P426" s="174">
        <f>O426*H426</f>
        <v>0</v>
      </c>
      <c r="Q426" s="174">
        <v>0</v>
      </c>
      <c r="R426" s="174">
        <f>Q426*H426</f>
        <v>0</v>
      </c>
      <c r="S426" s="174">
        <v>0</v>
      </c>
      <c r="T426" s="175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76" t="s">
        <v>256</v>
      </c>
      <c r="AT426" s="176" t="s">
        <v>152</v>
      </c>
      <c r="AU426" s="176" t="s">
        <v>81</v>
      </c>
      <c r="AY426" s="19" t="s">
        <v>150</v>
      </c>
      <c r="BE426" s="177">
        <f>IF(N426="základní",J426,0)</f>
        <v>0</v>
      </c>
      <c r="BF426" s="177">
        <f>IF(N426="snížená",J426,0)</f>
        <v>0</v>
      </c>
      <c r="BG426" s="177">
        <f>IF(N426="zákl. přenesená",J426,0)</f>
        <v>0</v>
      </c>
      <c r="BH426" s="177">
        <f>IF(N426="sníž. přenesená",J426,0)</f>
        <v>0</v>
      </c>
      <c r="BI426" s="177">
        <f>IF(N426="nulová",J426,0)</f>
        <v>0</v>
      </c>
      <c r="BJ426" s="19" t="s">
        <v>79</v>
      </c>
      <c r="BK426" s="177">
        <f>ROUND(I426*H426,2)</f>
        <v>0</v>
      </c>
      <c r="BL426" s="19" t="s">
        <v>256</v>
      </c>
      <c r="BM426" s="176" t="s">
        <v>631</v>
      </c>
    </row>
    <row r="427" s="12" customFormat="1" ht="22.8" customHeight="1">
      <c r="A427" s="12"/>
      <c r="B427" s="151"/>
      <c r="C427" s="12"/>
      <c r="D427" s="152" t="s">
        <v>70</v>
      </c>
      <c r="E427" s="162" t="s">
        <v>632</v>
      </c>
      <c r="F427" s="162" t="s">
        <v>633</v>
      </c>
      <c r="G427" s="12"/>
      <c r="H427" s="12"/>
      <c r="I427" s="154"/>
      <c r="J427" s="163">
        <f>BK427</f>
        <v>0</v>
      </c>
      <c r="K427" s="12"/>
      <c r="L427" s="151"/>
      <c r="M427" s="156"/>
      <c r="N427" s="157"/>
      <c r="O427" s="157"/>
      <c r="P427" s="158">
        <f>SUM(P428:P472)</f>
        <v>0</v>
      </c>
      <c r="Q427" s="157"/>
      <c r="R427" s="158">
        <f>SUM(R428:R472)</f>
        <v>0.49041615</v>
      </c>
      <c r="S427" s="157"/>
      <c r="T427" s="159">
        <f>SUM(T428:T472)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52" t="s">
        <v>81</v>
      </c>
      <c r="AT427" s="160" t="s">
        <v>70</v>
      </c>
      <c r="AU427" s="160" t="s">
        <v>79</v>
      </c>
      <c r="AY427" s="152" t="s">
        <v>150</v>
      </c>
      <c r="BK427" s="161">
        <f>SUM(BK428:BK472)</f>
        <v>0</v>
      </c>
    </row>
    <row r="428" s="2" customFormat="1">
      <c r="A428" s="38"/>
      <c r="B428" s="164"/>
      <c r="C428" s="165" t="s">
        <v>634</v>
      </c>
      <c r="D428" s="165" t="s">
        <v>152</v>
      </c>
      <c r="E428" s="166" t="s">
        <v>635</v>
      </c>
      <c r="F428" s="167" t="s">
        <v>636</v>
      </c>
      <c r="G428" s="168" t="s">
        <v>174</v>
      </c>
      <c r="H428" s="169">
        <v>111.66</v>
      </c>
      <c r="I428" s="170"/>
      <c r="J428" s="171">
        <f>ROUND(I428*H428,2)</f>
        <v>0</v>
      </c>
      <c r="K428" s="167" t="s">
        <v>156</v>
      </c>
      <c r="L428" s="39"/>
      <c r="M428" s="172" t="s">
        <v>3</v>
      </c>
      <c r="N428" s="173" t="s">
        <v>42</v>
      </c>
      <c r="O428" s="72"/>
      <c r="P428" s="174">
        <f>O428*H428</f>
        <v>0</v>
      </c>
      <c r="Q428" s="174">
        <v>0</v>
      </c>
      <c r="R428" s="174">
        <f>Q428*H428</f>
        <v>0</v>
      </c>
      <c r="S428" s="174">
        <v>0</v>
      </c>
      <c r="T428" s="175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76" t="s">
        <v>256</v>
      </c>
      <c r="AT428" s="176" t="s">
        <v>152</v>
      </c>
      <c r="AU428" s="176" t="s">
        <v>81</v>
      </c>
      <c r="AY428" s="19" t="s">
        <v>150</v>
      </c>
      <c r="BE428" s="177">
        <f>IF(N428="základní",J428,0)</f>
        <v>0</v>
      </c>
      <c r="BF428" s="177">
        <f>IF(N428="snížená",J428,0)</f>
        <v>0</v>
      </c>
      <c r="BG428" s="177">
        <f>IF(N428="zákl. přenesená",J428,0)</f>
        <v>0</v>
      </c>
      <c r="BH428" s="177">
        <f>IF(N428="sníž. přenesená",J428,0)</f>
        <v>0</v>
      </c>
      <c r="BI428" s="177">
        <f>IF(N428="nulová",J428,0)</f>
        <v>0</v>
      </c>
      <c r="BJ428" s="19" t="s">
        <v>79</v>
      </c>
      <c r="BK428" s="177">
        <f>ROUND(I428*H428,2)</f>
        <v>0</v>
      </c>
      <c r="BL428" s="19" t="s">
        <v>256</v>
      </c>
      <c r="BM428" s="176" t="s">
        <v>637</v>
      </c>
    </row>
    <row r="429" s="13" customFormat="1">
      <c r="A429" s="13"/>
      <c r="B429" s="178"/>
      <c r="C429" s="13"/>
      <c r="D429" s="179" t="s">
        <v>159</v>
      </c>
      <c r="E429" s="180" t="s">
        <v>3</v>
      </c>
      <c r="F429" s="181" t="s">
        <v>324</v>
      </c>
      <c r="G429" s="13"/>
      <c r="H429" s="180" t="s">
        <v>3</v>
      </c>
      <c r="I429" s="182"/>
      <c r="J429" s="13"/>
      <c r="K429" s="13"/>
      <c r="L429" s="178"/>
      <c r="M429" s="183"/>
      <c r="N429" s="184"/>
      <c r="O429" s="184"/>
      <c r="P429" s="184"/>
      <c r="Q429" s="184"/>
      <c r="R429" s="184"/>
      <c r="S429" s="184"/>
      <c r="T429" s="18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0" t="s">
        <v>159</v>
      </c>
      <c r="AU429" s="180" t="s">
        <v>81</v>
      </c>
      <c r="AV429" s="13" t="s">
        <v>79</v>
      </c>
      <c r="AW429" s="13" t="s">
        <v>32</v>
      </c>
      <c r="AX429" s="13" t="s">
        <v>71</v>
      </c>
      <c r="AY429" s="180" t="s">
        <v>150</v>
      </c>
    </row>
    <row r="430" s="14" customFormat="1">
      <c r="A430" s="14"/>
      <c r="B430" s="186"/>
      <c r="C430" s="14"/>
      <c r="D430" s="179" t="s">
        <v>159</v>
      </c>
      <c r="E430" s="187" t="s">
        <v>3</v>
      </c>
      <c r="F430" s="188" t="s">
        <v>348</v>
      </c>
      <c r="G430" s="14"/>
      <c r="H430" s="189">
        <v>111.66</v>
      </c>
      <c r="I430" s="190"/>
      <c r="J430" s="14"/>
      <c r="K430" s="14"/>
      <c r="L430" s="186"/>
      <c r="M430" s="191"/>
      <c r="N430" s="192"/>
      <c r="O430" s="192"/>
      <c r="P430" s="192"/>
      <c r="Q430" s="192"/>
      <c r="R430" s="192"/>
      <c r="S430" s="192"/>
      <c r="T430" s="19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87" t="s">
        <v>159</v>
      </c>
      <c r="AU430" s="187" t="s">
        <v>81</v>
      </c>
      <c r="AV430" s="14" t="s">
        <v>81</v>
      </c>
      <c r="AW430" s="14" t="s">
        <v>32</v>
      </c>
      <c r="AX430" s="14" t="s">
        <v>79</v>
      </c>
      <c r="AY430" s="187" t="s">
        <v>150</v>
      </c>
    </row>
    <row r="431" s="2" customFormat="1">
      <c r="A431" s="38"/>
      <c r="B431" s="164"/>
      <c r="C431" s="210" t="s">
        <v>638</v>
      </c>
      <c r="D431" s="210" t="s">
        <v>380</v>
      </c>
      <c r="E431" s="211" t="s">
        <v>639</v>
      </c>
      <c r="F431" s="212" t="s">
        <v>640</v>
      </c>
      <c r="G431" s="213" t="s">
        <v>174</v>
      </c>
      <c r="H431" s="214">
        <v>113.893</v>
      </c>
      <c r="I431" s="215"/>
      <c r="J431" s="216">
        <f>ROUND(I431*H431,2)</f>
        <v>0</v>
      </c>
      <c r="K431" s="212" t="s">
        <v>156</v>
      </c>
      <c r="L431" s="217"/>
      <c r="M431" s="218" t="s">
        <v>3</v>
      </c>
      <c r="N431" s="219" t="s">
        <v>42</v>
      </c>
      <c r="O431" s="72"/>
      <c r="P431" s="174">
        <f>O431*H431</f>
        <v>0</v>
      </c>
      <c r="Q431" s="174">
        <v>0.0030000000000000001</v>
      </c>
      <c r="R431" s="174">
        <f>Q431*H431</f>
        <v>0.34167900000000001</v>
      </c>
      <c r="S431" s="174">
        <v>0</v>
      </c>
      <c r="T431" s="175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76" t="s">
        <v>364</v>
      </c>
      <c r="AT431" s="176" t="s">
        <v>380</v>
      </c>
      <c r="AU431" s="176" t="s">
        <v>81</v>
      </c>
      <c r="AY431" s="19" t="s">
        <v>150</v>
      </c>
      <c r="BE431" s="177">
        <f>IF(N431="základní",J431,0)</f>
        <v>0</v>
      </c>
      <c r="BF431" s="177">
        <f>IF(N431="snížená",J431,0)</f>
        <v>0</v>
      </c>
      <c r="BG431" s="177">
        <f>IF(N431="zákl. přenesená",J431,0)</f>
        <v>0</v>
      </c>
      <c r="BH431" s="177">
        <f>IF(N431="sníž. přenesená",J431,0)</f>
        <v>0</v>
      </c>
      <c r="BI431" s="177">
        <f>IF(N431="nulová",J431,0)</f>
        <v>0</v>
      </c>
      <c r="BJ431" s="19" t="s">
        <v>79</v>
      </c>
      <c r="BK431" s="177">
        <f>ROUND(I431*H431,2)</f>
        <v>0</v>
      </c>
      <c r="BL431" s="19" t="s">
        <v>256</v>
      </c>
      <c r="BM431" s="176" t="s">
        <v>641</v>
      </c>
    </row>
    <row r="432" s="14" customFormat="1">
      <c r="A432" s="14"/>
      <c r="B432" s="186"/>
      <c r="C432" s="14"/>
      <c r="D432" s="179" t="s">
        <v>159</v>
      </c>
      <c r="E432" s="14"/>
      <c r="F432" s="188" t="s">
        <v>642</v>
      </c>
      <c r="G432" s="14"/>
      <c r="H432" s="189">
        <v>113.893</v>
      </c>
      <c r="I432" s="190"/>
      <c r="J432" s="14"/>
      <c r="K432" s="14"/>
      <c r="L432" s="186"/>
      <c r="M432" s="191"/>
      <c r="N432" s="192"/>
      <c r="O432" s="192"/>
      <c r="P432" s="192"/>
      <c r="Q432" s="192"/>
      <c r="R432" s="192"/>
      <c r="S432" s="192"/>
      <c r="T432" s="19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87" t="s">
        <v>159</v>
      </c>
      <c r="AU432" s="187" t="s">
        <v>81</v>
      </c>
      <c r="AV432" s="14" t="s">
        <v>81</v>
      </c>
      <c r="AW432" s="14" t="s">
        <v>4</v>
      </c>
      <c r="AX432" s="14" t="s">
        <v>79</v>
      </c>
      <c r="AY432" s="187" t="s">
        <v>150</v>
      </c>
    </row>
    <row r="433" s="2" customFormat="1">
      <c r="A433" s="38"/>
      <c r="B433" s="164"/>
      <c r="C433" s="165" t="s">
        <v>643</v>
      </c>
      <c r="D433" s="165" t="s">
        <v>152</v>
      </c>
      <c r="E433" s="166" t="s">
        <v>644</v>
      </c>
      <c r="F433" s="167" t="s">
        <v>645</v>
      </c>
      <c r="G433" s="168" t="s">
        <v>399</v>
      </c>
      <c r="H433" s="169">
        <v>132.88</v>
      </c>
      <c r="I433" s="170"/>
      <c r="J433" s="171">
        <f>ROUND(I433*H433,2)</f>
        <v>0</v>
      </c>
      <c r="K433" s="167" t="s">
        <v>156</v>
      </c>
      <c r="L433" s="39"/>
      <c r="M433" s="172" t="s">
        <v>3</v>
      </c>
      <c r="N433" s="173" t="s">
        <v>42</v>
      </c>
      <c r="O433" s="72"/>
      <c r="P433" s="174">
        <f>O433*H433</f>
        <v>0</v>
      </c>
      <c r="Q433" s="174">
        <v>0</v>
      </c>
      <c r="R433" s="174">
        <f>Q433*H433</f>
        <v>0</v>
      </c>
      <c r="S433" s="174">
        <v>0</v>
      </c>
      <c r="T433" s="175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76" t="s">
        <v>256</v>
      </c>
      <c r="AT433" s="176" t="s">
        <v>152</v>
      </c>
      <c r="AU433" s="176" t="s">
        <v>81</v>
      </c>
      <c r="AY433" s="19" t="s">
        <v>150</v>
      </c>
      <c r="BE433" s="177">
        <f>IF(N433="základní",J433,0)</f>
        <v>0</v>
      </c>
      <c r="BF433" s="177">
        <f>IF(N433="snížená",J433,0)</f>
        <v>0</v>
      </c>
      <c r="BG433" s="177">
        <f>IF(N433="zákl. přenesená",J433,0)</f>
        <v>0</v>
      </c>
      <c r="BH433" s="177">
        <f>IF(N433="sníž. přenesená",J433,0)</f>
        <v>0</v>
      </c>
      <c r="BI433" s="177">
        <f>IF(N433="nulová",J433,0)</f>
        <v>0</v>
      </c>
      <c r="BJ433" s="19" t="s">
        <v>79</v>
      </c>
      <c r="BK433" s="177">
        <f>ROUND(I433*H433,2)</f>
        <v>0</v>
      </c>
      <c r="BL433" s="19" t="s">
        <v>256</v>
      </c>
      <c r="BM433" s="176" t="s">
        <v>646</v>
      </c>
    </row>
    <row r="434" s="13" customFormat="1">
      <c r="A434" s="13"/>
      <c r="B434" s="178"/>
      <c r="C434" s="13"/>
      <c r="D434" s="179" t="s">
        <v>159</v>
      </c>
      <c r="E434" s="180" t="s">
        <v>3</v>
      </c>
      <c r="F434" s="181" t="s">
        <v>647</v>
      </c>
      <c r="G434" s="13"/>
      <c r="H434" s="180" t="s">
        <v>3</v>
      </c>
      <c r="I434" s="182"/>
      <c r="J434" s="13"/>
      <c r="K434" s="13"/>
      <c r="L434" s="178"/>
      <c r="M434" s="183"/>
      <c r="N434" s="184"/>
      <c r="O434" s="184"/>
      <c r="P434" s="184"/>
      <c r="Q434" s="184"/>
      <c r="R434" s="184"/>
      <c r="S434" s="184"/>
      <c r="T434" s="18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0" t="s">
        <v>159</v>
      </c>
      <c r="AU434" s="180" t="s">
        <v>81</v>
      </c>
      <c r="AV434" s="13" t="s">
        <v>79</v>
      </c>
      <c r="AW434" s="13" t="s">
        <v>32</v>
      </c>
      <c r="AX434" s="13" t="s">
        <v>71</v>
      </c>
      <c r="AY434" s="180" t="s">
        <v>150</v>
      </c>
    </row>
    <row r="435" s="14" customFormat="1">
      <c r="A435" s="14"/>
      <c r="B435" s="186"/>
      <c r="C435" s="14"/>
      <c r="D435" s="179" t="s">
        <v>159</v>
      </c>
      <c r="E435" s="187" t="s">
        <v>3</v>
      </c>
      <c r="F435" s="188" t="s">
        <v>648</v>
      </c>
      <c r="G435" s="14"/>
      <c r="H435" s="189">
        <v>21.780000000000001</v>
      </c>
      <c r="I435" s="190"/>
      <c r="J435" s="14"/>
      <c r="K435" s="14"/>
      <c r="L435" s="186"/>
      <c r="M435" s="191"/>
      <c r="N435" s="192"/>
      <c r="O435" s="192"/>
      <c r="P435" s="192"/>
      <c r="Q435" s="192"/>
      <c r="R435" s="192"/>
      <c r="S435" s="192"/>
      <c r="T435" s="19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87" t="s">
        <v>159</v>
      </c>
      <c r="AU435" s="187" t="s">
        <v>81</v>
      </c>
      <c r="AV435" s="14" t="s">
        <v>81</v>
      </c>
      <c r="AW435" s="14" t="s">
        <v>32</v>
      </c>
      <c r="AX435" s="14" t="s">
        <v>71</v>
      </c>
      <c r="AY435" s="187" t="s">
        <v>150</v>
      </c>
    </row>
    <row r="436" s="13" customFormat="1">
      <c r="A436" s="13"/>
      <c r="B436" s="178"/>
      <c r="C436" s="13"/>
      <c r="D436" s="179" t="s">
        <v>159</v>
      </c>
      <c r="E436" s="180" t="s">
        <v>3</v>
      </c>
      <c r="F436" s="181" t="s">
        <v>649</v>
      </c>
      <c r="G436" s="13"/>
      <c r="H436" s="180" t="s">
        <v>3</v>
      </c>
      <c r="I436" s="182"/>
      <c r="J436" s="13"/>
      <c r="K436" s="13"/>
      <c r="L436" s="178"/>
      <c r="M436" s="183"/>
      <c r="N436" s="184"/>
      <c r="O436" s="184"/>
      <c r="P436" s="184"/>
      <c r="Q436" s="184"/>
      <c r="R436" s="184"/>
      <c r="S436" s="184"/>
      <c r="T436" s="18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0" t="s">
        <v>159</v>
      </c>
      <c r="AU436" s="180" t="s">
        <v>81</v>
      </c>
      <c r="AV436" s="13" t="s">
        <v>79</v>
      </c>
      <c r="AW436" s="13" t="s">
        <v>32</v>
      </c>
      <c r="AX436" s="13" t="s">
        <v>71</v>
      </c>
      <c r="AY436" s="180" t="s">
        <v>150</v>
      </c>
    </row>
    <row r="437" s="14" customFormat="1">
      <c r="A437" s="14"/>
      <c r="B437" s="186"/>
      <c r="C437" s="14"/>
      <c r="D437" s="179" t="s">
        <v>159</v>
      </c>
      <c r="E437" s="187" t="s">
        <v>3</v>
      </c>
      <c r="F437" s="188" t="s">
        <v>650</v>
      </c>
      <c r="G437" s="14"/>
      <c r="H437" s="189">
        <v>9.2100000000000009</v>
      </c>
      <c r="I437" s="190"/>
      <c r="J437" s="14"/>
      <c r="K437" s="14"/>
      <c r="L437" s="186"/>
      <c r="M437" s="191"/>
      <c r="N437" s="192"/>
      <c r="O437" s="192"/>
      <c r="P437" s="192"/>
      <c r="Q437" s="192"/>
      <c r="R437" s="192"/>
      <c r="S437" s="192"/>
      <c r="T437" s="19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87" t="s">
        <v>159</v>
      </c>
      <c r="AU437" s="187" t="s">
        <v>81</v>
      </c>
      <c r="AV437" s="14" t="s">
        <v>81</v>
      </c>
      <c r="AW437" s="14" t="s">
        <v>32</v>
      </c>
      <c r="AX437" s="14" t="s">
        <v>71</v>
      </c>
      <c r="AY437" s="187" t="s">
        <v>150</v>
      </c>
    </row>
    <row r="438" s="13" customFormat="1">
      <c r="A438" s="13"/>
      <c r="B438" s="178"/>
      <c r="C438" s="13"/>
      <c r="D438" s="179" t="s">
        <v>159</v>
      </c>
      <c r="E438" s="180" t="s">
        <v>3</v>
      </c>
      <c r="F438" s="181" t="s">
        <v>651</v>
      </c>
      <c r="G438" s="13"/>
      <c r="H438" s="180" t="s">
        <v>3</v>
      </c>
      <c r="I438" s="182"/>
      <c r="J438" s="13"/>
      <c r="K438" s="13"/>
      <c r="L438" s="178"/>
      <c r="M438" s="183"/>
      <c r="N438" s="184"/>
      <c r="O438" s="184"/>
      <c r="P438" s="184"/>
      <c r="Q438" s="184"/>
      <c r="R438" s="184"/>
      <c r="S438" s="184"/>
      <c r="T438" s="18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0" t="s">
        <v>159</v>
      </c>
      <c r="AU438" s="180" t="s">
        <v>81</v>
      </c>
      <c r="AV438" s="13" t="s">
        <v>79</v>
      </c>
      <c r="AW438" s="13" t="s">
        <v>32</v>
      </c>
      <c r="AX438" s="13" t="s">
        <v>71</v>
      </c>
      <c r="AY438" s="180" t="s">
        <v>150</v>
      </c>
    </row>
    <row r="439" s="14" customFormat="1">
      <c r="A439" s="14"/>
      <c r="B439" s="186"/>
      <c r="C439" s="14"/>
      <c r="D439" s="179" t="s">
        <v>159</v>
      </c>
      <c r="E439" s="187" t="s">
        <v>3</v>
      </c>
      <c r="F439" s="188" t="s">
        <v>652</v>
      </c>
      <c r="G439" s="14"/>
      <c r="H439" s="189">
        <v>6.7300000000000004</v>
      </c>
      <c r="I439" s="190"/>
      <c r="J439" s="14"/>
      <c r="K439" s="14"/>
      <c r="L439" s="186"/>
      <c r="M439" s="191"/>
      <c r="N439" s="192"/>
      <c r="O439" s="192"/>
      <c r="P439" s="192"/>
      <c r="Q439" s="192"/>
      <c r="R439" s="192"/>
      <c r="S439" s="192"/>
      <c r="T439" s="19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87" t="s">
        <v>159</v>
      </c>
      <c r="AU439" s="187" t="s">
        <v>81</v>
      </c>
      <c r="AV439" s="14" t="s">
        <v>81</v>
      </c>
      <c r="AW439" s="14" t="s">
        <v>32</v>
      </c>
      <c r="AX439" s="14" t="s">
        <v>71</v>
      </c>
      <c r="AY439" s="187" t="s">
        <v>150</v>
      </c>
    </row>
    <row r="440" s="13" customFormat="1">
      <c r="A440" s="13"/>
      <c r="B440" s="178"/>
      <c r="C440" s="13"/>
      <c r="D440" s="179" t="s">
        <v>159</v>
      </c>
      <c r="E440" s="180" t="s">
        <v>3</v>
      </c>
      <c r="F440" s="181" t="s">
        <v>442</v>
      </c>
      <c r="G440" s="13"/>
      <c r="H440" s="180" t="s">
        <v>3</v>
      </c>
      <c r="I440" s="182"/>
      <c r="J440" s="13"/>
      <c r="K440" s="13"/>
      <c r="L440" s="178"/>
      <c r="M440" s="183"/>
      <c r="N440" s="184"/>
      <c r="O440" s="184"/>
      <c r="P440" s="184"/>
      <c r="Q440" s="184"/>
      <c r="R440" s="184"/>
      <c r="S440" s="184"/>
      <c r="T440" s="18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0" t="s">
        <v>159</v>
      </c>
      <c r="AU440" s="180" t="s">
        <v>81</v>
      </c>
      <c r="AV440" s="13" t="s">
        <v>79</v>
      </c>
      <c r="AW440" s="13" t="s">
        <v>32</v>
      </c>
      <c r="AX440" s="13" t="s">
        <v>71</v>
      </c>
      <c r="AY440" s="180" t="s">
        <v>150</v>
      </c>
    </row>
    <row r="441" s="14" customFormat="1">
      <c r="A441" s="14"/>
      <c r="B441" s="186"/>
      <c r="C441" s="14"/>
      <c r="D441" s="179" t="s">
        <v>159</v>
      </c>
      <c r="E441" s="187" t="s">
        <v>3</v>
      </c>
      <c r="F441" s="188" t="s">
        <v>653</v>
      </c>
      <c r="G441" s="14"/>
      <c r="H441" s="189">
        <v>19.73</v>
      </c>
      <c r="I441" s="190"/>
      <c r="J441" s="14"/>
      <c r="K441" s="14"/>
      <c r="L441" s="186"/>
      <c r="M441" s="191"/>
      <c r="N441" s="192"/>
      <c r="O441" s="192"/>
      <c r="P441" s="192"/>
      <c r="Q441" s="192"/>
      <c r="R441" s="192"/>
      <c r="S441" s="192"/>
      <c r="T441" s="19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87" t="s">
        <v>159</v>
      </c>
      <c r="AU441" s="187" t="s">
        <v>81</v>
      </c>
      <c r="AV441" s="14" t="s">
        <v>81</v>
      </c>
      <c r="AW441" s="14" t="s">
        <v>32</v>
      </c>
      <c r="AX441" s="14" t="s">
        <v>71</v>
      </c>
      <c r="AY441" s="187" t="s">
        <v>150</v>
      </c>
    </row>
    <row r="442" s="13" customFormat="1">
      <c r="A442" s="13"/>
      <c r="B442" s="178"/>
      <c r="C442" s="13"/>
      <c r="D442" s="179" t="s">
        <v>159</v>
      </c>
      <c r="E442" s="180" t="s">
        <v>3</v>
      </c>
      <c r="F442" s="181" t="s">
        <v>221</v>
      </c>
      <c r="G442" s="13"/>
      <c r="H442" s="180" t="s">
        <v>3</v>
      </c>
      <c r="I442" s="182"/>
      <c r="J442" s="13"/>
      <c r="K442" s="13"/>
      <c r="L442" s="178"/>
      <c r="M442" s="183"/>
      <c r="N442" s="184"/>
      <c r="O442" s="184"/>
      <c r="P442" s="184"/>
      <c r="Q442" s="184"/>
      <c r="R442" s="184"/>
      <c r="S442" s="184"/>
      <c r="T442" s="18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0" t="s">
        <v>159</v>
      </c>
      <c r="AU442" s="180" t="s">
        <v>81</v>
      </c>
      <c r="AV442" s="13" t="s">
        <v>79</v>
      </c>
      <c r="AW442" s="13" t="s">
        <v>32</v>
      </c>
      <c r="AX442" s="13" t="s">
        <v>71</v>
      </c>
      <c r="AY442" s="180" t="s">
        <v>150</v>
      </c>
    </row>
    <row r="443" s="14" customFormat="1">
      <c r="A443" s="14"/>
      <c r="B443" s="186"/>
      <c r="C443" s="14"/>
      <c r="D443" s="179" t="s">
        <v>159</v>
      </c>
      <c r="E443" s="187" t="s">
        <v>3</v>
      </c>
      <c r="F443" s="188" t="s">
        <v>654</v>
      </c>
      <c r="G443" s="14"/>
      <c r="H443" s="189">
        <v>6.9900000000000002</v>
      </c>
      <c r="I443" s="190"/>
      <c r="J443" s="14"/>
      <c r="K443" s="14"/>
      <c r="L443" s="186"/>
      <c r="M443" s="191"/>
      <c r="N443" s="192"/>
      <c r="O443" s="192"/>
      <c r="P443" s="192"/>
      <c r="Q443" s="192"/>
      <c r="R443" s="192"/>
      <c r="S443" s="192"/>
      <c r="T443" s="19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87" t="s">
        <v>159</v>
      </c>
      <c r="AU443" s="187" t="s">
        <v>81</v>
      </c>
      <c r="AV443" s="14" t="s">
        <v>81</v>
      </c>
      <c r="AW443" s="14" t="s">
        <v>32</v>
      </c>
      <c r="AX443" s="14" t="s">
        <v>71</v>
      </c>
      <c r="AY443" s="187" t="s">
        <v>150</v>
      </c>
    </row>
    <row r="444" s="13" customFormat="1">
      <c r="A444" s="13"/>
      <c r="B444" s="178"/>
      <c r="C444" s="13"/>
      <c r="D444" s="179" t="s">
        <v>159</v>
      </c>
      <c r="E444" s="180" t="s">
        <v>3</v>
      </c>
      <c r="F444" s="181" t="s">
        <v>227</v>
      </c>
      <c r="G444" s="13"/>
      <c r="H444" s="180" t="s">
        <v>3</v>
      </c>
      <c r="I444" s="182"/>
      <c r="J444" s="13"/>
      <c r="K444" s="13"/>
      <c r="L444" s="178"/>
      <c r="M444" s="183"/>
      <c r="N444" s="184"/>
      <c r="O444" s="184"/>
      <c r="P444" s="184"/>
      <c r="Q444" s="184"/>
      <c r="R444" s="184"/>
      <c r="S444" s="184"/>
      <c r="T444" s="18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0" t="s">
        <v>159</v>
      </c>
      <c r="AU444" s="180" t="s">
        <v>81</v>
      </c>
      <c r="AV444" s="13" t="s">
        <v>79</v>
      </c>
      <c r="AW444" s="13" t="s">
        <v>32</v>
      </c>
      <c r="AX444" s="13" t="s">
        <v>71</v>
      </c>
      <c r="AY444" s="180" t="s">
        <v>150</v>
      </c>
    </row>
    <row r="445" s="14" customFormat="1">
      <c r="A445" s="14"/>
      <c r="B445" s="186"/>
      <c r="C445" s="14"/>
      <c r="D445" s="179" t="s">
        <v>159</v>
      </c>
      <c r="E445" s="187" t="s">
        <v>3</v>
      </c>
      <c r="F445" s="188" t="s">
        <v>655</v>
      </c>
      <c r="G445" s="14"/>
      <c r="H445" s="189">
        <v>7.2800000000000002</v>
      </c>
      <c r="I445" s="190"/>
      <c r="J445" s="14"/>
      <c r="K445" s="14"/>
      <c r="L445" s="186"/>
      <c r="M445" s="191"/>
      <c r="N445" s="192"/>
      <c r="O445" s="192"/>
      <c r="P445" s="192"/>
      <c r="Q445" s="192"/>
      <c r="R445" s="192"/>
      <c r="S445" s="192"/>
      <c r="T445" s="19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87" t="s">
        <v>159</v>
      </c>
      <c r="AU445" s="187" t="s">
        <v>81</v>
      </c>
      <c r="AV445" s="14" t="s">
        <v>81</v>
      </c>
      <c r="AW445" s="14" t="s">
        <v>32</v>
      </c>
      <c r="AX445" s="14" t="s">
        <v>71</v>
      </c>
      <c r="AY445" s="187" t="s">
        <v>150</v>
      </c>
    </row>
    <row r="446" s="13" customFormat="1">
      <c r="A446" s="13"/>
      <c r="B446" s="178"/>
      <c r="C446" s="13"/>
      <c r="D446" s="179" t="s">
        <v>159</v>
      </c>
      <c r="E446" s="180" t="s">
        <v>3</v>
      </c>
      <c r="F446" s="181" t="s">
        <v>656</v>
      </c>
      <c r="G446" s="13"/>
      <c r="H446" s="180" t="s">
        <v>3</v>
      </c>
      <c r="I446" s="182"/>
      <c r="J446" s="13"/>
      <c r="K446" s="13"/>
      <c r="L446" s="178"/>
      <c r="M446" s="183"/>
      <c r="N446" s="184"/>
      <c r="O446" s="184"/>
      <c r="P446" s="184"/>
      <c r="Q446" s="184"/>
      <c r="R446" s="184"/>
      <c r="S446" s="184"/>
      <c r="T446" s="18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0" t="s">
        <v>159</v>
      </c>
      <c r="AU446" s="180" t="s">
        <v>81</v>
      </c>
      <c r="AV446" s="13" t="s">
        <v>79</v>
      </c>
      <c r="AW446" s="13" t="s">
        <v>32</v>
      </c>
      <c r="AX446" s="13" t="s">
        <v>71</v>
      </c>
      <c r="AY446" s="180" t="s">
        <v>150</v>
      </c>
    </row>
    <row r="447" s="14" customFormat="1">
      <c r="A447" s="14"/>
      <c r="B447" s="186"/>
      <c r="C447" s="14"/>
      <c r="D447" s="179" t="s">
        <v>159</v>
      </c>
      <c r="E447" s="187" t="s">
        <v>3</v>
      </c>
      <c r="F447" s="188" t="s">
        <v>657</v>
      </c>
      <c r="G447" s="14"/>
      <c r="H447" s="189">
        <v>7.1600000000000001</v>
      </c>
      <c r="I447" s="190"/>
      <c r="J447" s="14"/>
      <c r="K447" s="14"/>
      <c r="L447" s="186"/>
      <c r="M447" s="191"/>
      <c r="N447" s="192"/>
      <c r="O447" s="192"/>
      <c r="P447" s="192"/>
      <c r="Q447" s="192"/>
      <c r="R447" s="192"/>
      <c r="S447" s="192"/>
      <c r="T447" s="19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87" t="s">
        <v>159</v>
      </c>
      <c r="AU447" s="187" t="s">
        <v>81</v>
      </c>
      <c r="AV447" s="14" t="s">
        <v>81</v>
      </c>
      <c r="AW447" s="14" t="s">
        <v>32</v>
      </c>
      <c r="AX447" s="14" t="s">
        <v>71</v>
      </c>
      <c r="AY447" s="187" t="s">
        <v>150</v>
      </c>
    </row>
    <row r="448" s="13" customFormat="1">
      <c r="A448" s="13"/>
      <c r="B448" s="178"/>
      <c r="C448" s="13"/>
      <c r="D448" s="179" t="s">
        <v>159</v>
      </c>
      <c r="E448" s="180" t="s">
        <v>3</v>
      </c>
      <c r="F448" s="181" t="s">
        <v>658</v>
      </c>
      <c r="G448" s="13"/>
      <c r="H448" s="180" t="s">
        <v>3</v>
      </c>
      <c r="I448" s="182"/>
      <c r="J448" s="13"/>
      <c r="K448" s="13"/>
      <c r="L448" s="178"/>
      <c r="M448" s="183"/>
      <c r="N448" s="184"/>
      <c r="O448" s="184"/>
      <c r="P448" s="184"/>
      <c r="Q448" s="184"/>
      <c r="R448" s="184"/>
      <c r="S448" s="184"/>
      <c r="T448" s="18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0" t="s">
        <v>159</v>
      </c>
      <c r="AU448" s="180" t="s">
        <v>81</v>
      </c>
      <c r="AV448" s="13" t="s">
        <v>79</v>
      </c>
      <c r="AW448" s="13" t="s">
        <v>32</v>
      </c>
      <c r="AX448" s="13" t="s">
        <v>71</v>
      </c>
      <c r="AY448" s="180" t="s">
        <v>150</v>
      </c>
    </row>
    <row r="449" s="14" customFormat="1">
      <c r="A449" s="14"/>
      <c r="B449" s="186"/>
      <c r="C449" s="14"/>
      <c r="D449" s="179" t="s">
        <v>159</v>
      </c>
      <c r="E449" s="187" t="s">
        <v>3</v>
      </c>
      <c r="F449" s="188" t="s">
        <v>659</v>
      </c>
      <c r="G449" s="14"/>
      <c r="H449" s="189">
        <v>4.2599999999999998</v>
      </c>
      <c r="I449" s="190"/>
      <c r="J449" s="14"/>
      <c r="K449" s="14"/>
      <c r="L449" s="186"/>
      <c r="M449" s="191"/>
      <c r="N449" s="192"/>
      <c r="O449" s="192"/>
      <c r="P449" s="192"/>
      <c r="Q449" s="192"/>
      <c r="R449" s="192"/>
      <c r="S449" s="192"/>
      <c r="T449" s="19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87" t="s">
        <v>159</v>
      </c>
      <c r="AU449" s="187" t="s">
        <v>81</v>
      </c>
      <c r="AV449" s="14" t="s">
        <v>81</v>
      </c>
      <c r="AW449" s="14" t="s">
        <v>32</v>
      </c>
      <c r="AX449" s="14" t="s">
        <v>71</v>
      </c>
      <c r="AY449" s="187" t="s">
        <v>150</v>
      </c>
    </row>
    <row r="450" s="13" customFormat="1">
      <c r="A450" s="13"/>
      <c r="B450" s="178"/>
      <c r="C450" s="13"/>
      <c r="D450" s="179" t="s">
        <v>159</v>
      </c>
      <c r="E450" s="180" t="s">
        <v>3</v>
      </c>
      <c r="F450" s="181" t="s">
        <v>660</v>
      </c>
      <c r="G450" s="13"/>
      <c r="H450" s="180" t="s">
        <v>3</v>
      </c>
      <c r="I450" s="182"/>
      <c r="J450" s="13"/>
      <c r="K450" s="13"/>
      <c r="L450" s="178"/>
      <c r="M450" s="183"/>
      <c r="N450" s="184"/>
      <c r="O450" s="184"/>
      <c r="P450" s="184"/>
      <c r="Q450" s="184"/>
      <c r="R450" s="184"/>
      <c r="S450" s="184"/>
      <c r="T450" s="18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80" t="s">
        <v>159</v>
      </c>
      <c r="AU450" s="180" t="s">
        <v>81</v>
      </c>
      <c r="AV450" s="13" t="s">
        <v>79</v>
      </c>
      <c r="AW450" s="13" t="s">
        <v>32</v>
      </c>
      <c r="AX450" s="13" t="s">
        <v>71</v>
      </c>
      <c r="AY450" s="180" t="s">
        <v>150</v>
      </c>
    </row>
    <row r="451" s="14" customFormat="1">
      <c r="A451" s="14"/>
      <c r="B451" s="186"/>
      <c r="C451" s="14"/>
      <c r="D451" s="179" t="s">
        <v>159</v>
      </c>
      <c r="E451" s="187" t="s">
        <v>3</v>
      </c>
      <c r="F451" s="188" t="s">
        <v>661</v>
      </c>
      <c r="G451" s="14"/>
      <c r="H451" s="189">
        <v>3.3199999999999998</v>
      </c>
      <c r="I451" s="190"/>
      <c r="J451" s="14"/>
      <c r="K451" s="14"/>
      <c r="L451" s="186"/>
      <c r="M451" s="191"/>
      <c r="N451" s="192"/>
      <c r="O451" s="192"/>
      <c r="P451" s="192"/>
      <c r="Q451" s="192"/>
      <c r="R451" s="192"/>
      <c r="S451" s="192"/>
      <c r="T451" s="19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87" t="s">
        <v>159</v>
      </c>
      <c r="AU451" s="187" t="s">
        <v>81</v>
      </c>
      <c r="AV451" s="14" t="s">
        <v>81</v>
      </c>
      <c r="AW451" s="14" t="s">
        <v>32</v>
      </c>
      <c r="AX451" s="14" t="s">
        <v>71</v>
      </c>
      <c r="AY451" s="187" t="s">
        <v>150</v>
      </c>
    </row>
    <row r="452" s="13" customFormat="1">
      <c r="A452" s="13"/>
      <c r="B452" s="178"/>
      <c r="C452" s="13"/>
      <c r="D452" s="179" t="s">
        <v>159</v>
      </c>
      <c r="E452" s="180" t="s">
        <v>3</v>
      </c>
      <c r="F452" s="181" t="s">
        <v>662</v>
      </c>
      <c r="G452" s="13"/>
      <c r="H452" s="180" t="s">
        <v>3</v>
      </c>
      <c r="I452" s="182"/>
      <c r="J452" s="13"/>
      <c r="K452" s="13"/>
      <c r="L452" s="178"/>
      <c r="M452" s="183"/>
      <c r="N452" s="184"/>
      <c r="O452" s="184"/>
      <c r="P452" s="184"/>
      <c r="Q452" s="184"/>
      <c r="R452" s="184"/>
      <c r="S452" s="184"/>
      <c r="T452" s="18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0" t="s">
        <v>159</v>
      </c>
      <c r="AU452" s="180" t="s">
        <v>81</v>
      </c>
      <c r="AV452" s="13" t="s">
        <v>79</v>
      </c>
      <c r="AW452" s="13" t="s">
        <v>32</v>
      </c>
      <c r="AX452" s="13" t="s">
        <v>71</v>
      </c>
      <c r="AY452" s="180" t="s">
        <v>150</v>
      </c>
    </row>
    <row r="453" s="14" customFormat="1">
      <c r="A453" s="14"/>
      <c r="B453" s="186"/>
      <c r="C453" s="14"/>
      <c r="D453" s="179" t="s">
        <v>159</v>
      </c>
      <c r="E453" s="187" t="s">
        <v>3</v>
      </c>
      <c r="F453" s="188" t="s">
        <v>663</v>
      </c>
      <c r="G453" s="14"/>
      <c r="H453" s="189">
        <v>6.5199999999999996</v>
      </c>
      <c r="I453" s="190"/>
      <c r="J453" s="14"/>
      <c r="K453" s="14"/>
      <c r="L453" s="186"/>
      <c r="M453" s="191"/>
      <c r="N453" s="192"/>
      <c r="O453" s="192"/>
      <c r="P453" s="192"/>
      <c r="Q453" s="192"/>
      <c r="R453" s="192"/>
      <c r="S453" s="192"/>
      <c r="T453" s="19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87" t="s">
        <v>159</v>
      </c>
      <c r="AU453" s="187" t="s">
        <v>81</v>
      </c>
      <c r="AV453" s="14" t="s">
        <v>81</v>
      </c>
      <c r="AW453" s="14" t="s">
        <v>32</v>
      </c>
      <c r="AX453" s="14" t="s">
        <v>71</v>
      </c>
      <c r="AY453" s="187" t="s">
        <v>150</v>
      </c>
    </row>
    <row r="454" s="13" customFormat="1">
      <c r="A454" s="13"/>
      <c r="B454" s="178"/>
      <c r="C454" s="13"/>
      <c r="D454" s="179" t="s">
        <v>159</v>
      </c>
      <c r="E454" s="180" t="s">
        <v>3</v>
      </c>
      <c r="F454" s="181" t="s">
        <v>209</v>
      </c>
      <c r="G454" s="13"/>
      <c r="H454" s="180" t="s">
        <v>3</v>
      </c>
      <c r="I454" s="182"/>
      <c r="J454" s="13"/>
      <c r="K454" s="13"/>
      <c r="L454" s="178"/>
      <c r="M454" s="183"/>
      <c r="N454" s="184"/>
      <c r="O454" s="184"/>
      <c r="P454" s="184"/>
      <c r="Q454" s="184"/>
      <c r="R454" s="184"/>
      <c r="S454" s="184"/>
      <c r="T454" s="18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0" t="s">
        <v>159</v>
      </c>
      <c r="AU454" s="180" t="s">
        <v>81</v>
      </c>
      <c r="AV454" s="13" t="s">
        <v>79</v>
      </c>
      <c r="AW454" s="13" t="s">
        <v>32</v>
      </c>
      <c r="AX454" s="13" t="s">
        <v>71</v>
      </c>
      <c r="AY454" s="180" t="s">
        <v>150</v>
      </c>
    </row>
    <row r="455" s="14" customFormat="1">
      <c r="A455" s="14"/>
      <c r="B455" s="186"/>
      <c r="C455" s="14"/>
      <c r="D455" s="179" t="s">
        <v>159</v>
      </c>
      <c r="E455" s="187" t="s">
        <v>3</v>
      </c>
      <c r="F455" s="188" t="s">
        <v>664</v>
      </c>
      <c r="G455" s="14"/>
      <c r="H455" s="189">
        <v>14.789999999999999</v>
      </c>
      <c r="I455" s="190"/>
      <c r="J455" s="14"/>
      <c r="K455" s="14"/>
      <c r="L455" s="186"/>
      <c r="M455" s="191"/>
      <c r="N455" s="192"/>
      <c r="O455" s="192"/>
      <c r="P455" s="192"/>
      <c r="Q455" s="192"/>
      <c r="R455" s="192"/>
      <c r="S455" s="192"/>
      <c r="T455" s="19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87" t="s">
        <v>159</v>
      </c>
      <c r="AU455" s="187" t="s">
        <v>81</v>
      </c>
      <c r="AV455" s="14" t="s">
        <v>81</v>
      </c>
      <c r="AW455" s="14" t="s">
        <v>32</v>
      </c>
      <c r="AX455" s="14" t="s">
        <v>71</v>
      </c>
      <c r="AY455" s="187" t="s">
        <v>150</v>
      </c>
    </row>
    <row r="456" s="13" customFormat="1">
      <c r="A456" s="13"/>
      <c r="B456" s="178"/>
      <c r="C456" s="13"/>
      <c r="D456" s="179" t="s">
        <v>159</v>
      </c>
      <c r="E456" s="180" t="s">
        <v>3</v>
      </c>
      <c r="F456" s="181" t="s">
        <v>439</v>
      </c>
      <c r="G456" s="13"/>
      <c r="H456" s="180" t="s">
        <v>3</v>
      </c>
      <c r="I456" s="182"/>
      <c r="J456" s="13"/>
      <c r="K456" s="13"/>
      <c r="L456" s="178"/>
      <c r="M456" s="183"/>
      <c r="N456" s="184"/>
      <c r="O456" s="184"/>
      <c r="P456" s="184"/>
      <c r="Q456" s="184"/>
      <c r="R456" s="184"/>
      <c r="S456" s="184"/>
      <c r="T456" s="18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0" t="s">
        <v>159</v>
      </c>
      <c r="AU456" s="180" t="s">
        <v>81</v>
      </c>
      <c r="AV456" s="13" t="s">
        <v>79</v>
      </c>
      <c r="AW456" s="13" t="s">
        <v>32</v>
      </c>
      <c r="AX456" s="13" t="s">
        <v>71</v>
      </c>
      <c r="AY456" s="180" t="s">
        <v>150</v>
      </c>
    </row>
    <row r="457" s="14" customFormat="1">
      <c r="A457" s="14"/>
      <c r="B457" s="186"/>
      <c r="C457" s="14"/>
      <c r="D457" s="179" t="s">
        <v>159</v>
      </c>
      <c r="E457" s="187" t="s">
        <v>3</v>
      </c>
      <c r="F457" s="188" t="s">
        <v>665</v>
      </c>
      <c r="G457" s="14"/>
      <c r="H457" s="189">
        <v>13.970000000000001</v>
      </c>
      <c r="I457" s="190"/>
      <c r="J457" s="14"/>
      <c r="K457" s="14"/>
      <c r="L457" s="186"/>
      <c r="M457" s="191"/>
      <c r="N457" s="192"/>
      <c r="O457" s="192"/>
      <c r="P457" s="192"/>
      <c r="Q457" s="192"/>
      <c r="R457" s="192"/>
      <c r="S457" s="192"/>
      <c r="T457" s="19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87" t="s">
        <v>159</v>
      </c>
      <c r="AU457" s="187" t="s">
        <v>81</v>
      </c>
      <c r="AV457" s="14" t="s">
        <v>81</v>
      </c>
      <c r="AW457" s="14" t="s">
        <v>32</v>
      </c>
      <c r="AX457" s="14" t="s">
        <v>71</v>
      </c>
      <c r="AY457" s="187" t="s">
        <v>150</v>
      </c>
    </row>
    <row r="458" s="13" customFormat="1">
      <c r="A458" s="13"/>
      <c r="B458" s="178"/>
      <c r="C458" s="13"/>
      <c r="D458" s="179" t="s">
        <v>159</v>
      </c>
      <c r="E458" s="180" t="s">
        <v>3</v>
      </c>
      <c r="F458" s="181" t="s">
        <v>210</v>
      </c>
      <c r="G458" s="13"/>
      <c r="H458" s="180" t="s">
        <v>3</v>
      </c>
      <c r="I458" s="182"/>
      <c r="J458" s="13"/>
      <c r="K458" s="13"/>
      <c r="L458" s="178"/>
      <c r="M458" s="183"/>
      <c r="N458" s="184"/>
      <c r="O458" s="184"/>
      <c r="P458" s="184"/>
      <c r="Q458" s="184"/>
      <c r="R458" s="184"/>
      <c r="S458" s="184"/>
      <c r="T458" s="18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0" t="s">
        <v>159</v>
      </c>
      <c r="AU458" s="180" t="s">
        <v>81</v>
      </c>
      <c r="AV458" s="13" t="s">
        <v>79</v>
      </c>
      <c r="AW458" s="13" t="s">
        <v>32</v>
      </c>
      <c r="AX458" s="13" t="s">
        <v>71</v>
      </c>
      <c r="AY458" s="180" t="s">
        <v>150</v>
      </c>
    </row>
    <row r="459" s="14" customFormat="1">
      <c r="A459" s="14"/>
      <c r="B459" s="186"/>
      <c r="C459" s="14"/>
      <c r="D459" s="179" t="s">
        <v>159</v>
      </c>
      <c r="E459" s="187" t="s">
        <v>3</v>
      </c>
      <c r="F459" s="188" t="s">
        <v>666</v>
      </c>
      <c r="G459" s="14"/>
      <c r="H459" s="189">
        <v>11.140000000000001</v>
      </c>
      <c r="I459" s="190"/>
      <c r="J459" s="14"/>
      <c r="K459" s="14"/>
      <c r="L459" s="186"/>
      <c r="M459" s="191"/>
      <c r="N459" s="192"/>
      <c r="O459" s="192"/>
      <c r="P459" s="192"/>
      <c r="Q459" s="192"/>
      <c r="R459" s="192"/>
      <c r="S459" s="192"/>
      <c r="T459" s="19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87" t="s">
        <v>159</v>
      </c>
      <c r="AU459" s="187" t="s">
        <v>81</v>
      </c>
      <c r="AV459" s="14" t="s">
        <v>81</v>
      </c>
      <c r="AW459" s="14" t="s">
        <v>32</v>
      </c>
      <c r="AX459" s="14" t="s">
        <v>71</v>
      </c>
      <c r="AY459" s="187" t="s">
        <v>150</v>
      </c>
    </row>
    <row r="460" s="15" customFormat="1">
      <c r="A460" s="15"/>
      <c r="B460" s="194"/>
      <c r="C460" s="15"/>
      <c r="D460" s="179" t="s">
        <v>159</v>
      </c>
      <c r="E460" s="195" t="s">
        <v>3</v>
      </c>
      <c r="F460" s="196" t="s">
        <v>211</v>
      </c>
      <c r="G460" s="15"/>
      <c r="H460" s="197">
        <v>132.88</v>
      </c>
      <c r="I460" s="198"/>
      <c r="J460" s="15"/>
      <c r="K460" s="15"/>
      <c r="L460" s="194"/>
      <c r="M460" s="199"/>
      <c r="N460" s="200"/>
      <c r="O460" s="200"/>
      <c r="P460" s="200"/>
      <c r="Q460" s="200"/>
      <c r="R460" s="200"/>
      <c r="S460" s="200"/>
      <c r="T460" s="20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195" t="s">
        <v>159</v>
      </c>
      <c r="AU460" s="195" t="s">
        <v>81</v>
      </c>
      <c r="AV460" s="15" t="s">
        <v>157</v>
      </c>
      <c r="AW460" s="15" t="s">
        <v>32</v>
      </c>
      <c r="AX460" s="15" t="s">
        <v>79</v>
      </c>
      <c r="AY460" s="195" t="s">
        <v>150</v>
      </c>
    </row>
    <row r="461" s="2" customFormat="1">
      <c r="A461" s="38"/>
      <c r="B461" s="164"/>
      <c r="C461" s="210" t="s">
        <v>667</v>
      </c>
      <c r="D461" s="210" t="s">
        <v>380</v>
      </c>
      <c r="E461" s="211" t="s">
        <v>668</v>
      </c>
      <c r="F461" s="212" t="s">
        <v>669</v>
      </c>
      <c r="G461" s="213" t="s">
        <v>399</v>
      </c>
      <c r="H461" s="214">
        <v>132.88</v>
      </c>
      <c r="I461" s="215"/>
      <c r="J461" s="216">
        <f>ROUND(I461*H461,2)</f>
        <v>0</v>
      </c>
      <c r="K461" s="212" t="s">
        <v>156</v>
      </c>
      <c r="L461" s="217"/>
      <c r="M461" s="218" t="s">
        <v>3</v>
      </c>
      <c r="N461" s="219" t="s">
        <v>42</v>
      </c>
      <c r="O461" s="72"/>
      <c r="P461" s="174">
        <f>O461*H461</f>
        <v>0</v>
      </c>
      <c r="Q461" s="174">
        <v>0.00029999999999999997</v>
      </c>
      <c r="R461" s="174">
        <f>Q461*H461</f>
        <v>0.039863999999999997</v>
      </c>
      <c r="S461" s="174">
        <v>0</v>
      </c>
      <c r="T461" s="175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76" t="s">
        <v>364</v>
      </c>
      <c r="AT461" s="176" t="s">
        <v>380</v>
      </c>
      <c r="AU461" s="176" t="s">
        <v>81</v>
      </c>
      <c r="AY461" s="19" t="s">
        <v>150</v>
      </c>
      <c r="BE461" s="177">
        <f>IF(N461="základní",J461,0)</f>
        <v>0</v>
      </c>
      <c r="BF461" s="177">
        <f>IF(N461="snížená",J461,0)</f>
        <v>0</v>
      </c>
      <c r="BG461" s="177">
        <f>IF(N461="zákl. přenesená",J461,0)</f>
        <v>0</v>
      </c>
      <c r="BH461" s="177">
        <f>IF(N461="sníž. přenesená",J461,0)</f>
        <v>0</v>
      </c>
      <c r="BI461" s="177">
        <f>IF(N461="nulová",J461,0)</f>
        <v>0</v>
      </c>
      <c r="BJ461" s="19" t="s">
        <v>79</v>
      </c>
      <c r="BK461" s="177">
        <f>ROUND(I461*H461,2)</f>
        <v>0</v>
      </c>
      <c r="BL461" s="19" t="s">
        <v>256</v>
      </c>
      <c r="BM461" s="176" t="s">
        <v>670</v>
      </c>
    </row>
    <row r="462" s="2" customFormat="1" ht="44.25" customHeight="1">
      <c r="A462" s="38"/>
      <c r="B462" s="164"/>
      <c r="C462" s="165" t="s">
        <v>671</v>
      </c>
      <c r="D462" s="165" t="s">
        <v>152</v>
      </c>
      <c r="E462" s="166" t="s">
        <v>672</v>
      </c>
      <c r="F462" s="167" t="s">
        <v>673</v>
      </c>
      <c r="G462" s="168" t="s">
        <v>174</v>
      </c>
      <c r="H462" s="169">
        <v>21.84</v>
      </c>
      <c r="I462" s="170"/>
      <c r="J462" s="171">
        <f>ROUND(I462*H462,2)</f>
        <v>0</v>
      </c>
      <c r="K462" s="167" t="s">
        <v>156</v>
      </c>
      <c r="L462" s="39"/>
      <c r="M462" s="172" t="s">
        <v>3</v>
      </c>
      <c r="N462" s="173" t="s">
        <v>42</v>
      </c>
      <c r="O462" s="72"/>
      <c r="P462" s="174">
        <f>O462*H462</f>
        <v>0</v>
      </c>
      <c r="Q462" s="174">
        <v>0.00116</v>
      </c>
      <c r="R462" s="174">
        <f>Q462*H462</f>
        <v>0.0253344</v>
      </c>
      <c r="S462" s="174">
        <v>0</v>
      </c>
      <c r="T462" s="17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76" t="s">
        <v>256</v>
      </c>
      <c r="AT462" s="176" t="s">
        <v>152</v>
      </c>
      <c r="AU462" s="176" t="s">
        <v>81</v>
      </c>
      <c r="AY462" s="19" t="s">
        <v>150</v>
      </c>
      <c r="BE462" s="177">
        <f>IF(N462="základní",J462,0)</f>
        <v>0</v>
      </c>
      <c r="BF462" s="177">
        <f>IF(N462="snížená",J462,0)</f>
        <v>0</v>
      </c>
      <c r="BG462" s="177">
        <f>IF(N462="zákl. přenesená",J462,0)</f>
        <v>0</v>
      </c>
      <c r="BH462" s="177">
        <f>IF(N462="sníž. přenesená",J462,0)</f>
        <v>0</v>
      </c>
      <c r="BI462" s="177">
        <f>IF(N462="nulová",J462,0)</f>
        <v>0</v>
      </c>
      <c r="BJ462" s="19" t="s">
        <v>79</v>
      </c>
      <c r="BK462" s="177">
        <f>ROUND(I462*H462,2)</f>
        <v>0</v>
      </c>
      <c r="BL462" s="19" t="s">
        <v>256</v>
      </c>
      <c r="BM462" s="176" t="s">
        <v>674</v>
      </c>
    </row>
    <row r="463" s="13" customFormat="1">
      <c r="A463" s="13"/>
      <c r="B463" s="178"/>
      <c r="C463" s="13"/>
      <c r="D463" s="179" t="s">
        <v>159</v>
      </c>
      <c r="E463" s="180" t="s">
        <v>3</v>
      </c>
      <c r="F463" s="181" t="s">
        <v>578</v>
      </c>
      <c r="G463" s="13"/>
      <c r="H463" s="180" t="s">
        <v>3</v>
      </c>
      <c r="I463" s="182"/>
      <c r="J463" s="13"/>
      <c r="K463" s="13"/>
      <c r="L463" s="178"/>
      <c r="M463" s="183"/>
      <c r="N463" s="184"/>
      <c r="O463" s="184"/>
      <c r="P463" s="184"/>
      <c r="Q463" s="184"/>
      <c r="R463" s="184"/>
      <c r="S463" s="184"/>
      <c r="T463" s="18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0" t="s">
        <v>159</v>
      </c>
      <c r="AU463" s="180" t="s">
        <v>81</v>
      </c>
      <c r="AV463" s="13" t="s">
        <v>79</v>
      </c>
      <c r="AW463" s="13" t="s">
        <v>32</v>
      </c>
      <c r="AX463" s="13" t="s">
        <v>71</v>
      </c>
      <c r="AY463" s="180" t="s">
        <v>150</v>
      </c>
    </row>
    <row r="464" s="14" customFormat="1">
      <c r="A464" s="14"/>
      <c r="B464" s="186"/>
      <c r="C464" s="14"/>
      <c r="D464" s="179" t="s">
        <v>159</v>
      </c>
      <c r="E464" s="187" t="s">
        <v>3</v>
      </c>
      <c r="F464" s="188" t="s">
        <v>249</v>
      </c>
      <c r="G464" s="14"/>
      <c r="H464" s="189">
        <v>6.5999999999999996</v>
      </c>
      <c r="I464" s="190"/>
      <c r="J464" s="14"/>
      <c r="K464" s="14"/>
      <c r="L464" s="186"/>
      <c r="M464" s="191"/>
      <c r="N464" s="192"/>
      <c r="O464" s="192"/>
      <c r="P464" s="192"/>
      <c r="Q464" s="192"/>
      <c r="R464" s="192"/>
      <c r="S464" s="192"/>
      <c r="T464" s="19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87" t="s">
        <v>159</v>
      </c>
      <c r="AU464" s="187" t="s">
        <v>81</v>
      </c>
      <c r="AV464" s="14" t="s">
        <v>81</v>
      </c>
      <c r="AW464" s="14" t="s">
        <v>32</v>
      </c>
      <c r="AX464" s="14" t="s">
        <v>71</v>
      </c>
      <c r="AY464" s="187" t="s">
        <v>150</v>
      </c>
    </row>
    <row r="465" s="14" customFormat="1">
      <c r="A465" s="14"/>
      <c r="B465" s="186"/>
      <c r="C465" s="14"/>
      <c r="D465" s="179" t="s">
        <v>159</v>
      </c>
      <c r="E465" s="187" t="s">
        <v>3</v>
      </c>
      <c r="F465" s="188" t="s">
        <v>250</v>
      </c>
      <c r="G465" s="14"/>
      <c r="H465" s="189">
        <v>4.3200000000000003</v>
      </c>
      <c r="I465" s="190"/>
      <c r="J465" s="14"/>
      <c r="K465" s="14"/>
      <c r="L465" s="186"/>
      <c r="M465" s="191"/>
      <c r="N465" s="192"/>
      <c r="O465" s="192"/>
      <c r="P465" s="192"/>
      <c r="Q465" s="192"/>
      <c r="R465" s="192"/>
      <c r="S465" s="192"/>
      <c r="T465" s="19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187" t="s">
        <v>159</v>
      </c>
      <c r="AU465" s="187" t="s">
        <v>81</v>
      </c>
      <c r="AV465" s="14" t="s">
        <v>81</v>
      </c>
      <c r="AW465" s="14" t="s">
        <v>32</v>
      </c>
      <c r="AX465" s="14" t="s">
        <v>71</v>
      </c>
      <c r="AY465" s="187" t="s">
        <v>150</v>
      </c>
    </row>
    <row r="466" s="16" customFormat="1">
      <c r="A466" s="16"/>
      <c r="B466" s="202"/>
      <c r="C466" s="16"/>
      <c r="D466" s="179" t="s">
        <v>159</v>
      </c>
      <c r="E466" s="203" t="s">
        <v>3</v>
      </c>
      <c r="F466" s="204" t="s">
        <v>273</v>
      </c>
      <c r="G466" s="16"/>
      <c r="H466" s="205">
        <v>10.92</v>
      </c>
      <c r="I466" s="206"/>
      <c r="J466" s="16"/>
      <c r="K466" s="16"/>
      <c r="L466" s="202"/>
      <c r="M466" s="207"/>
      <c r="N466" s="208"/>
      <c r="O466" s="208"/>
      <c r="P466" s="208"/>
      <c r="Q466" s="208"/>
      <c r="R466" s="208"/>
      <c r="S466" s="208"/>
      <c r="T466" s="209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03" t="s">
        <v>159</v>
      </c>
      <c r="AU466" s="203" t="s">
        <v>81</v>
      </c>
      <c r="AV466" s="16" t="s">
        <v>166</v>
      </c>
      <c r="AW466" s="16" t="s">
        <v>32</v>
      </c>
      <c r="AX466" s="16" t="s">
        <v>71</v>
      </c>
      <c r="AY466" s="203" t="s">
        <v>150</v>
      </c>
    </row>
    <row r="467" s="13" customFormat="1">
      <c r="A467" s="13"/>
      <c r="B467" s="178"/>
      <c r="C467" s="13"/>
      <c r="D467" s="179" t="s">
        <v>159</v>
      </c>
      <c r="E467" s="180" t="s">
        <v>3</v>
      </c>
      <c r="F467" s="181" t="s">
        <v>349</v>
      </c>
      <c r="G467" s="13"/>
      <c r="H467" s="180" t="s">
        <v>3</v>
      </c>
      <c r="I467" s="182"/>
      <c r="J467" s="13"/>
      <c r="K467" s="13"/>
      <c r="L467" s="178"/>
      <c r="M467" s="183"/>
      <c r="N467" s="184"/>
      <c r="O467" s="184"/>
      <c r="P467" s="184"/>
      <c r="Q467" s="184"/>
      <c r="R467" s="184"/>
      <c r="S467" s="184"/>
      <c r="T467" s="18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0" t="s">
        <v>159</v>
      </c>
      <c r="AU467" s="180" t="s">
        <v>81</v>
      </c>
      <c r="AV467" s="13" t="s">
        <v>79</v>
      </c>
      <c r="AW467" s="13" t="s">
        <v>32</v>
      </c>
      <c r="AX467" s="13" t="s">
        <v>71</v>
      </c>
      <c r="AY467" s="180" t="s">
        <v>150</v>
      </c>
    </row>
    <row r="468" s="14" customFormat="1">
      <c r="A468" s="14"/>
      <c r="B468" s="186"/>
      <c r="C468" s="14"/>
      <c r="D468" s="179" t="s">
        <v>159</v>
      </c>
      <c r="E468" s="187" t="s">
        <v>3</v>
      </c>
      <c r="F468" s="188" t="s">
        <v>675</v>
      </c>
      <c r="G468" s="14"/>
      <c r="H468" s="189">
        <v>10.92</v>
      </c>
      <c r="I468" s="190"/>
      <c r="J468" s="14"/>
      <c r="K468" s="14"/>
      <c r="L468" s="186"/>
      <c r="M468" s="191"/>
      <c r="N468" s="192"/>
      <c r="O468" s="192"/>
      <c r="P468" s="192"/>
      <c r="Q468" s="192"/>
      <c r="R468" s="192"/>
      <c r="S468" s="192"/>
      <c r="T468" s="19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87" t="s">
        <v>159</v>
      </c>
      <c r="AU468" s="187" t="s">
        <v>81</v>
      </c>
      <c r="AV468" s="14" t="s">
        <v>81</v>
      </c>
      <c r="AW468" s="14" t="s">
        <v>32</v>
      </c>
      <c r="AX468" s="14" t="s">
        <v>71</v>
      </c>
      <c r="AY468" s="187" t="s">
        <v>150</v>
      </c>
    </row>
    <row r="469" s="15" customFormat="1">
      <c r="A469" s="15"/>
      <c r="B469" s="194"/>
      <c r="C469" s="15"/>
      <c r="D469" s="179" t="s">
        <v>159</v>
      </c>
      <c r="E469" s="195" t="s">
        <v>3</v>
      </c>
      <c r="F469" s="196" t="s">
        <v>211</v>
      </c>
      <c r="G469" s="15"/>
      <c r="H469" s="197">
        <v>21.84</v>
      </c>
      <c r="I469" s="198"/>
      <c r="J469" s="15"/>
      <c r="K469" s="15"/>
      <c r="L469" s="194"/>
      <c r="M469" s="199"/>
      <c r="N469" s="200"/>
      <c r="O469" s="200"/>
      <c r="P469" s="200"/>
      <c r="Q469" s="200"/>
      <c r="R469" s="200"/>
      <c r="S469" s="200"/>
      <c r="T469" s="20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195" t="s">
        <v>159</v>
      </c>
      <c r="AU469" s="195" t="s">
        <v>81</v>
      </c>
      <c r="AV469" s="15" t="s">
        <v>157</v>
      </c>
      <c r="AW469" s="15" t="s">
        <v>32</v>
      </c>
      <c r="AX469" s="15" t="s">
        <v>79</v>
      </c>
      <c r="AY469" s="195" t="s">
        <v>150</v>
      </c>
    </row>
    <row r="470" s="2" customFormat="1">
      <c r="A470" s="38"/>
      <c r="B470" s="164"/>
      <c r="C470" s="210" t="s">
        <v>676</v>
      </c>
      <c r="D470" s="210" t="s">
        <v>380</v>
      </c>
      <c r="E470" s="211" t="s">
        <v>677</v>
      </c>
      <c r="F470" s="212" t="s">
        <v>678</v>
      </c>
      <c r="G470" s="213" t="s">
        <v>174</v>
      </c>
      <c r="H470" s="214">
        <v>22.277000000000001</v>
      </c>
      <c r="I470" s="215"/>
      <c r="J470" s="216">
        <f>ROUND(I470*H470,2)</f>
        <v>0</v>
      </c>
      <c r="K470" s="212" t="s">
        <v>156</v>
      </c>
      <c r="L470" s="217"/>
      <c r="M470" s="218" t="s">
        <v>3</v>
      </c>
      <c r="N470" s="219" t="s">
        <v>42</v>
      </c>
      <c r="O470" s="72"/>
      <c r="P470" s="174">
        <f>O470*H470</f>
        <v>0</v>
      </c>
      <c r="Q470" s="174">
        <v>0.0037499999999999999</v>
      </c>
      <c r="R470" s="174">
        <f>Q470*H470</f>
        <v>0.083538749999999995</v>
      </c>
      <c r="S470" s="174">
        <v>0</v>
      </c>
      <c r="T470" s="175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176" t="s">
        <v>364</v>
      </c>
      <c r="AT470" s="176" t="s">
        <v>380</v>
      </c>
      <c r="AU470" s="176" t="s">
        <v>81</v>
      </c>
      <c r="AY470" s="19" t="s">
        <v>150</v>
      </c>
      <c r="BE470" s="177">
        <f>IF(N470="základní",J470,0)</f>
        <v>0</v>
      </c>
      <c r="BF470" s="177">
        <f>IF(N470="snížená",J470,0)</f>
        <v>0</v>
      </c>
      <c r="BG470" s="177">
        <f>IF(N470="zákl. přenesená",J470,0)</f>
        <v>0</v>
      </c>
      <c r="BH470" s="177">
        <f>IF(N470="sníž. přenesená",J470,0)</f>
        <v>0</v>
      </c>
      <c r="BI470" s="177">
        <f>IF(N470="nulová",J470,0)</f>
        <v>0</v>
      </c>
      <c r="BJ470" s="19" t="s">
        <v>79</v>
      </c>
      <c r="BK470" s="177">
        <f>ROUND(I470*H470,2)</f>
        <v>0</v>
      </c>
      <c r="BL470" s="19" t="s">
        <v>256</v>
      </c>
      <c r="BM470" s="176" t="s">
        <v>679</v>
      </c>
    </row>
    <row r="471" s="14" customFormat="1">
      <c r="A471" s="14"/>
      <c r="B471" s="186"/>
      <c r="C471" s="14"/>
      <c r="D471" s="179" t="s">
        <v>159</v>
      </c>
      <c r="E471" s="14"/>
      <c r="F471" s="188" t="s">
        <v>680</v>
      </c>
      <c r="G471" s="14"/>
      <c r="H471" s="189">
        <v>22.277000000000001</v>
      </c>
      <c r="I471" s="190"/>
      <c r="J471" s="14"/>
      <c r="K471" s="14"/>
      <c r="L471" s="186"/>
      <c r="M471" s="191"/>
      <c r="N471" s="192"/>
      <c r="O471" s="192"/>
      <c r="P471" s="192"/>
      <c r="Q471" s="192"/>
      <c r="R471" s="192"/>
      <c r="S471" s="192"/>
      <c r="T471" s="19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87" t="s">
        <v>159</v>
      </c>
      <c r="AU471" s="187" t="s">
        <v>81</v>
      </c>
      <c r="AV471" s="14" t="s">
        <v>81</v>
      </c>
      <c r="AW471" s="14" t="s">
        <v>4</v>
      </c>
      <c r="AX471" s="14" t="s">
        <v>79</v>
      </c>
      <c r="AY471" s="187" t="s">
        <v>150</v>
      </c>
    </row>
    <row r="472" s="2" customFormat="1" ht="44.25" customHeight="1">
      <c r="A472" s="38"/>
      <c r="B472" s="164"/>
      <c r="C472" s="165" t="s">
        <v>681</v>
      </c>
      <c r="D472" s="165" t="s">
        <v>152</v>
      </c>
      <c r="E472" s="166" t="s">
        <v>682</v>
      </c>
      <c r="F472" s="167" t="s">
        <v>683</v>
      </c>
      <c r="G472" s="168" t="s">
        <v>181</v>
      </c>
      <c r="H472" s="169">
        <v>0.48999999999999999</v>
      </c>
      <c r="I472" s="170"/>
      <c r="J472" s="171">
        <f>ROUND(I472*H472,2)</f>
        <v>0</v>
      </c>
      <c r="K472" s="167" t="s">
        <v>156</v>
      </c>
      <c r="L472" s="39"/>
      <c r="M472" s="172" t="s">
        <v>3</v>
      </c>
      <c r="N472" s="173" t="s">
        <v>42</v>
      </c>
      <c r="O472" s="72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76" t="s">
        <v>256</v>
      </c>
      <c r="AT472" s="176" t="s">
        <v>152</v>
      </c>
      <c r="AU472" s="176" t="s">
        <v>81</v>
      </c>
      <c r="AY472" s="19" t="s">
        <v>150</v>
      </c>
      <c r="BE472" s="177">
        <f>IF(N472="základní",J472,0)</f>
        <v>0</v>
      </c>
      <c r="BF472" s="177">
        <f>IF(N472="snížená",J472,0)</f>
        <v>0</v>
      </c>
      <c r="BG472" s="177">
        <f>IF(N472="zákl. přenesená",J472,0)</f>
        <v>0</v>
      </c>
      <c r="BH472" s="177">
        <f>IF(N472="sníž. přenesená",J472,0)</f>
        <v>0</v>
      </c>
      <c r="BI472" s="177">
        <f>IF(N472="nulová",J472,0)</f>
        <v>0</v>
      </c>
      <c r="BJ472" s="19" t="s">
        <v>79</v>
      </c>
      <c r="BK472" s="177">
        <f>ROUND(I472*H472,2)</f>
        <v>0</v>
      </c>
      <c r="BL472" s="19" t="s">
        <v>256</v>
      </c>
      <c r="BM472" s="176" t="s">
        <v>684</v>
      </c>
    </row>
    <row r="473" s="12" customFormat="1" ht="22.8" customHeight="1">
      <c r="A473" s="12"/>
      <c r="B473" s="151"/>
      <c r="C473" s="12"/>
      <c r="D473" s="152" t="s">
        <v>70</v>
      </c>
      <c r="E473" s="162" t="s">
        <v>685</v>
      </c>
      <c r="F473" s="162" t="s">
        <v>686</v>
      </c>
      <c r="G473" s="12"/>
      <c r="H473" s="12"/>
      <c r="I473" s="154"/>
      <c r="J473" s="163">
        <f>BK473</f>
        <v>0</v>
      </c>
      <c r="K473" s="12"/>
      <c r="L473" s="151"/>
      <c r="M473" s="156"/>
      <c r="N473" s="157"/>
      <c r="O473" s="157"/>
      <c r="P473" s="158">
        <f>SUM(P474:P502)</f>
        <v>0</v>
      </c>
      <c r="Q473" s="157"/>
      <c r="R473" s="158">
        <f>SUM(R474:R502)</f>
        <v>0.93159200000000009</v>
      </c>
      <c r="S473" s="157"/>
      <c r="T473" s="159">
        <f>SUM(T474:T502)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52" t="s">
        <v>81</v>
      </c>
      <c r="AT473" s="160" t="s">
        <v>70</v>
      </c>
      <c r="AU473" s="160" t="s">
        <v>79</v>
      </c>
      <c r="AY473" s="152" t="s">
        <v>150</v>
      </c>
      <c r="BK473" s="161">
        <f>SUM(BK474:BK502)</f>
        <v>0</v>
      </c>
    </row>
    <row r="474" s="2" customFormat="1">
      <c r="A474" s="38"/>
      <c r="B474" s="164"/>
      <c r="C474" s="165" t="s">
        <v>687</v>
      </c>
      <c r="D474" s="165" t="s">
        <v>152</v>
      </c>
      <c r="E474" s="166" t="s">
        <v>688</v>
      </c>
      <c r="F474" s="167" t="s">
        <v>689</v>
      </c>
      <c r="G474" s="168" t="s">
        <v>174</v>
      </c>
      <c r="H474" s="169">
        <v>33.369999999999997</v>
      </c>
      <c r="I474" s="170"/>
      <c r="J474" s="171">
        <f>ROUND(I474*H474,2)</f>
        <v>0</v>
      </c>
      <c r="K474" s="167" t="s">
        <v>156</v>
      </c>
      <c r="L474" s="39"/>
      <c r="M474" s="172" t="s">
        <v>3</v>
      </c>
      <c r="N474" s="173" t="s">
        <v>42</v>
      </c>
      <c r="O474" s="72"/>
      <c r="P474" s="174">
        <f>O474*H474</f>
        <v>0</v>
      </c>
      <c r="Q474" s="174">
        <v>0.012200000000000001</v>
      </c>
      <c r="R474" s="174">
        <f>Q474*H474</f>
        <v>0.40711399999999998</v>
      </c>
      <c r="S474" s="174">
        <v>0</v>
      </c>
      <c r="T474" s="175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76" t="s">
        <v>256</v>
      </c>
      <c r="AT474" s="176" t="s">
        <v>152</v>
      </c>
      <c r="AU474" s="176" t="s">
        <v>81</v>
      </c>
      <c r="AY474" s="19" t="s">
        <v>150</v>
      </c>
      <c r="BE474" s="177">
        <f>IF(N474="základní",J474,0)</f>
        <v>0</v>
      </c>
      <c r="BF474" s="177">
        <f>IF(N474="snížená",J474,0)</f>
        <v>0</v>
      </c>
      <c r="BG474" s="177">
        <f>IF(N474="zákl. přenesená",J474,0)</f>
        <v>0</v>
      </c>
      <c r="BH474" s="177">
        <f>IF(N474="sníž. přenesená",J474,0)</f>
        <v>0</v>
      </c>
      <c r="BI474" s="177">
        <f>IF(N474="nulová",J474,0)</f>
        <v>0</v>
      </c>
      <c r="BJ474" s="19" t="s">
        <v>79</v>
      </c>
      <c r="BK474" s="177">
        <f>ROUND(I474*H474,2)</f>
        <v>0</v>
      </c>
      <c r="BL474" s="19" t="s">
        <v>256</v>
      </c>
      <c r="BM474" s="176" t="s">
        <v>690</v>
      </c>
    </row>
    <row r="475" s="13" customFormat="1">
      <c r="A475" s="13"/>
      <c r="B475" s="178"/>
      <c r="C475" s="13"/>
      <c r="D475" s="179" t="s">
        <v>159</v>
      </c>
      <c r="E475" s="180" t="s">
        <v>3</v>
      </c>
      <c r="F475" s="181" t="s">
        <v>209</v>
      </c>
      <c r="G475" s="13"/>
      <c r="H475" s="180" t="s">
        <v>3</v>
      </c>
      <c r="I475" s="182"/>
      <c r="J475" s="13"/>
      <c r="K475" s="13"/>
      <c r="L475" s="178"/>
      <c r="M475" s="183"/>
      <c r="N475" s="184"/>
      <c r="O475" s="184"/>
      <c r="P475" s="184"/>
      <c r="Q475" s="184"/>
      <c r="R475" s="184"/>
      <c r="S475" s="184"/>
      <c r="T475" s="18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0" t="s">
        <v>159</v>
      </c>
      <c r="AU475" s="180" t="s">
        <v>81</v>
      </c>
      <c r="AV475" s="13" t="s">
        <v>79</v>
      </c>
      <c r="AW475" s="13" t="s">
        <v>32</v>
      </c>
      <c r="AX475" s="13" t="s">
        <v>71</v>
      </c>
      <c r="AY475" s="180" t="s">
        <v>150</v>
      </c>
    </row>
    <row r="476" s="14" customFormat="1">
      <c r="A476" s="14"/>
      <c r="B476" s="186"/>
      <c r="C476" s="14"/>
      <c r="D476" s="179" t="s">
        <v>159</v>
      </c>
      <c r="E476" s="187" t="s">
        <v>3</v>
      </c>
      <c r="F476" s="188" t="s">
        <v>691</v>
      </c>
      <c r="G476" s="14"/>
      <c r="H476" s="189">
        <v>9.3100000000000005</v>
      </c>
      <c r="I476" s="190"/>
      <c r="J476" s="14"/>
      <c r="K476" s="14"/>
      <c r="L476" s="186"/>
      <c r="M476" s="191"/>
      <c r="N476" s="192"/>
      <c r="O476" s="192"/>
      <c r="P476" s="192"/>
      <c r="Q476" s="192"/>
      <c r="R476" s="192"/>
      <c r="S476" s="192"/>
      <c r="T476" s="19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87" t="s">
        <v>159</v>
      </c>
      <c r="AU476" s="187" t="s">
        <v>81</v>
      </c>
      <c r="AV476" s="14" t="s">
        <v>81</v>
      </c>
      <c r="AW476" s="14" t="s">
        <v>32</v>
      </c>
      <c r="AX476" s="14" t="s">
        <v>71</v>
      </c>
      <c r="AY476" s="187" t="s">
        <v>150</v>
      </c>
    </row>
    <row r="477" s="13" customFormat="1">
      <c r="A477" s="13"/>
      <c r="B477" s="178"/>
      <c r="C477" s="13"/>
      <c r="D477" s="179" t="s">
        <v>159</v>
      </c>
      <c r="E477" s="180" t="s">
        <v>3</v>
      </c>
      <c r="F477" s="181" t="s">
        <v>439</v>
      </c>
      <c r="G477" s="13"/>
      <c r="H477" s="180" t="s">
        <v>3</v>
      </c>
      <c r="I477" s="182"/>
      <c r="J477" s="13"/>
      <c r="K477" s="13"/>
      <c r="L477" s="178"/>
      <c r="M477" s="183"/>
      <c r="N477" s="184"/>
      <c r="O477" s="184"/>
      <c r="P477" s="184"/>
      <c r="Q477" s="184"/>
      <c r="R477" s="184"/>
      <c r="S477" s="184"/>
      <c r="T477" s="18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0" t="s">
        <v>159</v>
      </c>
      <c r="AU477" s="180" t="s">
        <v>81</v>
      </c>
      <c r="AV477" s="13" t="s">
        <v>79</v>
      </c>
      <c r="AW477" s="13" t="s">
        <v>32</v>
      </c>
      <c r="AX477" s="13" t="s">
        <v>71</v>
      </c>
      <c r="AY477" s="180" t="s">
        <v>150</v>
      </c>
    </row>
    <row r="478" s="14" customFormat="1">
      <c r="A478" s="14"/>
      <c r="B478" s="186"/>
      <c r="C478" s="14"/>
      <c r="D478" s="179" t="s">
        <v>159</v>
      </c>
      <c r="E478" s="187" t="s">
        <v>3</v>
      </c>
      <c r="F478" s="188" t="s">
        <v>692</v>
      </c>
      <c r="G478" s="14"/>
      <c r="H478" s="189">
        <v>13.75</v>
      </c>
      <c r="I478" s="190"/>
      <c r="J478" s="14"/>
      <c r="K478" s="14"/>
      <c r="L478" s="186"/>
      <c r="M478" s="191"/>
      <c r="N478" s="192"/>
      <c r="O478" s="192"/>
      <c r="P478" s="192"/>
      <c r="Q478" s="192"/>
      <c r="R478" s="192"/>
      <c r="S478" s="192"/>
      <c r="T478" s="19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87" t="s">
        <v>159</v>
      </c>
      <c r="AU478" s="187" t="s">
        <v>81</v>
      </c>
      <c r="AV478" s="14" t="s">
        <v>81</v>
      </c>
      <c r="AW478" s="14" t="s">
        <v>32</v>
      </c>
      <c r="AX478" s="14" t="s">
        <v>71</v>
      </c>
      <c r="AY478" s="187" t="s">
        <v>150</v>
      </c>
    </row>
    <row r="479" s="13" customFormat="1">
      <c r="A479" s="13"/>
      <c r="B479" s="178"/>
      <c r="C479" s="13"/>
      <c r="D479" s="179" t="s">
        <v>159</v>
      </c>
      <c r="E479" s="180" t="s">
        <v>3</v>
      </c>
      <c r="F479" s="181" t="s">
        <v>210</v>
      </c>
      <c r="G479" s="13"/>
      <c r="H479" s="180" t="s">
        <v>3</v>
      </c>
      <c r="I479" s="182"/>
      <c r="J479" s="13"/>
      <c r="K479" s="13"/>
      <c r="L479" s="178"/>
      <c r="M479" s="183"/>
      <c r="N479" s="184"/>
      <c r="O479" s="184"/>
      <c r="P479" s="184"/>
      <c r="Q479" s="184"/>
      <c r="R479" s="184"/>
      <c r="S479" s="184"/>
      <c r="T479" s="18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0" t="s">
        <v>159</v>
      </c>
      <c r="AU479" s="180" t="s">
        <v>81</v>
      </c>
      <c r="AV479" s="13" t="s">
        <v>79</v>
      </c>
      <c r="AW479" s="13" t="s">
        <v>32</v>
      </c>
      <c r="AX479" s="13" t="s">
        <v>71</v>
      </c>
      <c r="AY479" s="180" t="s">
        <v>150</v>
      </c>
    </row>
    <row r="480" s="14" customFormat="1">
      <c r="A480" s="14"/>
      <c r="B480" s="186"/>
      <c r="C480" s="14"/>
      <c r="D480" s="179" t="s">
        <v>159</v>
      </c>
      <c r="E480" s="187" t="s">
        <v>3</v>
      </c>
      <c r="F480" s="188" t="s">
        <v>693</v>
      </c>
      <c r="G480" s="14"/>
      <c r="H480" s="189">
        <v>10.310000000000001</v>
      </c>
      <c r="I480" s="190"/>
      <c r="J480" s="14"/>
      <c r="K480" s="14"/>
      <c r="L480" s="186"/>
      <c r="M480" s="191"/>
      <c r="N480" s="192"/>
      <c r="O480" s="192"/>
      <c r="P480" s="192"/>
      <c r="Q480" s="192"/>
      <c r="R480" s="192"/>
      <c r="S480" s="192"/>
      <c r="T480" s="19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87" t="s">
        <v>159</v>
      </c>
      <c r="AU480" s="187" t="s">
        <v>81</v>
      </c>
      <c r="AV480" s="14" t="s">
        <v>81</v>
      </c>
      <c r="AW480" s="14" t="s">
        <v>32</v>
      </c>
      <c r="AX480" s="14" t="s">
        <v>71</v>
      </c>
      <c r="AY480" s="187" t="s">
        <v>150</v>
      </c>
    </row>
    <row r="481" s="15" customFormat="1">
      <c r="A481" s="15"/>
      <c r="B481" s="194"/>
      <c r="C481" s="15"/>
      <c r="D481" s="179" t="s">
        <v>159</v>
      </c>
      <c r="E481" s="195" t="s">
        <v>3</v>
      </c>
      <c r="F481" s="196" t="s">
        <v>211</v>
      </c>
      <c r="G481" s="15"/>
      <c r="H481" s="197">
        <v>33.369999999999997</v>
      </c>
      <c r="I481" s="198"/>
      <c r="J481" s="15"/>
      <c r="K481" s="15"/>
      <c r="L481" s="194"/>
      <c r="M481" s="199"/>
      <c r="N481" s="200"/>
      <c r="O481" s="200"/>
      <c r="P481" s="200"/>
      <c r="Q481" s="200"/>
      <c r="R481" s="200"/>
      <c r="S481" s="200"/>
      <c r="T481" s="20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195" t="s">
        <v>159</v>
      </c>
      <c r="AU481" s="195" t="s">
        <v>81</v>
      </c>
      <c r="AV481" s="15" t="s">
        <v>157</v>
      </c>
      <c r="AW481" s="15" t="s">
        <v>32</v>
      </c>
      <c r="AX481" s="15" t="s">
        <v>79</v>
      </c>
      <c r="AY481" s="195" t="s">
        <v>150</v>
      </c>
    </row>
    <row r="482" s="2" customFormat="1" ht="391.5" customHeight="1">
      <c r="A482" s="38"/>
      <c r="B482" s="164"/>
      <c r="C482" s="165" t="s">
        <v>694</v>
      </c>
      <c r="D482" s="165" t="s">
        <v>152</v>
      </c>
      <c r="E482" s="166" t="s">
        <v>695</v>
      </c>
      <c r="F482" s="167" t="s">
        <v>696</v>
      </c>
      <c r="G482" s="168" t="s">
        <v>174</v>
      </c>
      <c r="H482" s="169">
        <v>42.990000000000002</v>
      </c>
      <c r="I482" s="170"/>
      <c r="J482" s="171">
        <f>ROUND(I482*H482,2)</f>
        <v>0</v>
      </c>
      <c r="K482" s="167" t="s">
        <v>3</v>
      </c>
      <c r="L482" s="39"/>
      <c r="M482" s="172" t="s">
        <v>3</v>
      </c>
      <c r="N482" s="173" t="s">
        <v>42</v>
      </c>
      <c r="O482" s="72"/>
      <c r="P482" s="174">
        <f>O482*H482</f>
        <v>0</v>
      </c>
      <c r="Q482" s="174">
        <v>0.012200000000000001</v>
      </c>
      <c r="R482" s="174">
        <f>Q482*H482</f>
        <v>0.52447800000000011</v>
      </c>
      <c r="S482" s="174">
        <v>0</v>
      </c>
      <c r="T482" s="175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76" t="s">
        <v>256</v>
      </c>
      <c r="AT482" s="176" t="s">
        <v>152</v>
      </c>
      <c r="AU482" s="176" t="s">
        <v>81</v>
      </c>
      <c r="AY482" s="19" t="s">
        <v>150</v>
      </c>
      <c r="BE482" s="177">
        <f>IF(N482="základní",J482,0)</f>
        <v>0</v>
      </c>
      <c r="BF482" s="177">
        <f>IF(N482="snížená",J482,0)</f>
        <v>0</v>
      </c>
      <c r="BG482" s="177">
        <f>IF(N482="zákl. přenesená",J482,0)</f>
        <v>0</v>
      </c>
      <c r="BH482" s="177">
        <f>IF(N482="sníž. přenesená",J482,0)</f>
        <v>0</v>
      </c>
      <c r="BI482" s="177">
        <f>IF(N482="nulová",J482,0)</f>
        <v>0</v>
      </c>
      <c r="BJ482" s="19" t="s">
        <v>79</v>
      </c>
      <c r="BK482" s="177">
        <f>ROUND(I482*H482,2)</f>
        <v>0</v>
      </c>
      <c r="BL482" s="19" t="s">
        <v>256</v>
      </c>
      <c r="BM482" s="176" t="s">
        <v>697</v>
      </c>
    </row>
    <row r="483" s="13" customFormat="1">
      <c r="A483" s="13"/>
      <c r="B483" s="178"/>
      <c r="C483" s="13"/>
      <c r="D483" s="179" t="s">
        <v>159</v>
      </c>
      <c r="E483" s="180" t="s">
        <v>3</v>
      </c>
      <c r="F483" s="181" t="s">
        <v>649</v>
      </c>
      <c r="G483" s="13"/>
      <c r="H483" s="180" t="s">
        <v>3</v>
      </c>
      <c r="I483" s="182"/>
      <c r="J483" s="13"/>
      <c r="K483" s="13"/>
      <c r="L483" s="178"/>
      <c r="M483" s="183"/>
      <c r="N483" s="184"/>
      <c r="O483" s="184"/>
      <c r="P483" s="184"/>
      <c r="Q483" s="184"/>
      <c r="R483" s="184"/>
      <c r="S483" s="184"/>
      <c r="T483" s="18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0" t="s">
        <v>159</v>
      </c>
      <c r="AU483" s="180" t="s">
        <v>81</v>
      </c>
      <c r="AV483" s="13" t="s">
        <v>79</v>
      </c>
      <c r="AW483" s="13" t="s">
        <v>32</v>
      </c>
      <c r="AX483" s="13" t="s">
        <v>71</v>
      </c>
      <c r="AY483" s="180" t="s">
        <v>150</v>
      </c>
    </row>
    <row r="484" s="14" customFormat="1">
      <c r="A484" s="14"/>
      <c r="B484" s="186"/>
      <c r="C484" s="14"/>
      <c r="D484" s="179" t="s">
        <v>159</v>
      </c>
      <c r="E484" s="187" t="s">
        <v>3</v>
      </c>
      <c r="F484" s="188" t="s">
        <v>698</v>
      </c>
      <c r="G484" s="14"/>
      <c r="H484" s="189">
        <v>7.4400000000000004</v>
      </c>
      <c r="I484" s="190"/>
      <c r="J484" s="14"/>
      <c r="K484" s="14"/>
      <c r="L484" s="186"/>
      <c r="M484" s="191"/>
      <c r="N484" s="192"/>
      <c r="O484" s="192"/>
      <c r="P484" s="192"/>
      <c r="Q484" s="192"/>
      <c r="R484" s="192"/>
      <c r="S484" s="192"/>
      <c r="T484" s="19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87" t="s">
        <v>159</v>
      </c>
      <c r="AU484" s="187" t="s">
        <v>81</v>
      </c>
      <c r="AV484" s="14" t="s">
        <v>81</v>
      </c>
      <c r="AW484" s="14" t="s">
        <v>32</v>
      </c>
      <c r="AX484" s="14" t="s">
        <v>71</v>
      </c>
      <c r="AY484" s="187" t="s">
        <v>150</v>
      </c>
    </row>
    <row r="485" s="13" customFormat="1">
      <c r="A485" s="13"/>
      <c r="B485" s="178"/>
      <c r="C485" s="13"/>
      <c r="D485" s="179" t="s">
        <v>159</v>
      </c>
      <c r="E485" s="180" t="s">
        <v>3</v>
      </c>
      <c r="F485" s="181" t="s">
        <v>651</v>
      </c>
      <c r="G485" s="13"/>
      <c r="H485" s="180" t="s">
        <v>3</v>
      </c>
      <c r="I485" s="182"/>
      <c r="J485" s="13"/>
      <c r="K485" s="13"/>
      <c r="L485" s="178"/>
      <c r="M485" s="183"/>
      <c r="N485" s="184"/>
      <c r="O485" s="184"/>
      <c r="P485" s="184"/>
      <c r="Q485" s="184"/>
      <c r="R485" s="184"/>
      <c r="S485" s="184"/>
      <c r="T485" s="18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0" t="s">
        <v>159</v>
      </c>
      <c r="AU485" s="180" t="s">
        <v>81</v>
      </c>
      <c r="AV485" s="13" t="s">
        <v>79</v>
      </c>
      <c r="AW485" s="13" t="s">
        <v>32</v>
      </c>
      <c r="AX485" s="13" t="s">
        <v>71</v>
      </c>
      <c r="AY485" s="180" t="s">
        <v>150</v>
      </c>
    </row>
    <row r="486" s="14" customFormat="1">
      <c r="A486" s="14"/>
      <c r="B486" s="186"/>
      <c r="C486" s="14"/>
      <c r="D486" s="179" t="s">
        <v>159</v>
      </c>
      <c r="E486" s="187" t="s">
        <v>3</v>
      </c>
      <c r="F486" s="188" t="s">
        <v>699</v>
      </c>
      <c r="G486" s="14"/>
      <c r="H486" s="189">
        <v>3.3399999999999999</v>
      </c>
      <c r="I486" s="190"/>
      <c r="J486" s="14"/>
      <c r="K486" s="14"/>
      <c r="L486" s="186"/>
      <c r="M486" s="191"/>
      <c r="N486" s="192"/>
      <c r="O486" s="192"/>
      <c r="P486" s="192"/>
      <c r="Q486" s="192"/>
      <c r="R486" s="192"/>
      <c r="S486" s="192"/>
      <c r="T486" s="19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187" t="s">
        <v>159</v>
      </c>
      <c r="AU486" s="187" t="s">
        <v>81</v>
      </c>
      <c r="AV486" s="14" t="s">
        <v>81</v>
      </c>
      <c r="AW486" s="14" t="s">
        <v>32</v>
      </c>
      <c r="AX486" s="14" t="s">
        <v>71</v>
      </c>
      <c r="AY486" s="187" t="s">
        <v>150</v>
      </c>
    </row>
    <row r="487" s="13" customFormat="1">
      <c r="A487" s="13"/>
      <c r="B487" s="178"/>
      <c r="C487" s="13"/>
      <c r="D487" s="179" t="s">
        <v>159</v>
      </c>
      <c r="E487" s="180" t="s">
        <v>3</v>
      </c>
      <c r="F487" s="181" t="s">
        <v>442</v>
      </c>
      <c r="G487" s="13"/>
      <c r="H487" s="180" t="s">
        <v>3</v>
      </c>
      <c r="I487" s="182"/>
      <c r="J487" s="13"/>
      <c r="K487" s="13"/>
      <c r="L487" s="178"/>
      <c r="M487" s="183"/>
      <c r="N487" s="184"/>
      <c r="O487" s="184"/>
      <c r="P487" s="184"/>
      <c r="Q487" s="184"/>
      <c r="R487" s="184"/>
      <c r="S487" s="184"/>
      <c r="T487" s="18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0" t="s">
        <v>159</v>
      </c>
      <c r="AU487" s="180" t="s">
        <v>81</v>
      </c>
      <c r="AV487" s="13" t="s">
        <v>79</v>
      </c>
      <c r="AW487" s="13" t="s">
        <v>32</v>
      </c>
      <c r="AX487" s="13" t="s">
        <v>71</v>
      </c>
      <c r="AY487" s="180" t="s">
        <v>150</v>
      </c>
    </row>
    <row r="488" s="14" customFormat="1">
      <c r="A488" s="14"/>
      <c r="B488" s="186"/>
      <c r="C488" s="14"/>
      <c r="D488" s="179" t="s">
        <v>159</v>
      </c>
      <c r="E488" s="187" t="s">
        <v>3</v>
      </c>
      <c r="F488" s="188" t="s">
        <v>700</v>
      </c>
      <c r="G488" s="14"/>
      <c r="H488" s="189">
        <v>15.560000000000001</v>
      </c>
      <c r="I488" s="190"/>
      <c r="J488" s="14"/>
      <c r="K488" s="14"/>
      <c r="L488" s="186"/>
      <c r="M488" s="191"/>
      <c r="N488" s="192"/>
      <c r="O488" s="192"/>
      <c r="P488" s="192"/>
      <c r="Q488" s="192"/>
      <c r="R488" s="192"/>
      <c r="S488" s="192"/>
      <c r="T488" s="19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87" t="s">
        <v>159</v>
      </c>
      <c r="AU488" s="187" t="s">
        <v>81</v>
      </c>
      <c r="AV488" s="14" t="s">
        <v>81</v>
      </c>
      <c r="AW488" s="14" t="s">
        <v>32</v>
      </c>
      <c r="AX488" s="14" t="s">
        <v>71</v>
      </c>
      <c r="AY488" s="187" t="s">
        <v>150</v>
      </c>
    </row>
    <row r="489" s="13" customFormat="1">
      <c r="A489" s="13"/>
      <c r="B489" s="178"/>
      <c r="C489" s="13"/>
      <c r="D489" s="179" t="s">
        <v>159</v>
      </c>
      <c r="E489" s="180" t="s">
        <v>3</v>
      </c>
      <c r="F489" s="181" t="s">
        <v>221</v>
      </c>
      <c r="G489" s="13"/>
      <c r="H489" s="180" t="s">
        <v>3</v>
      </c>
      <c r="I489" s="182"/>
      <c r="J489" s="13"/>
      <c r="K489" s="13"/>
      <c r="L489" s="178"/>
      <c r="M489" s="183"/>
      <c r="N489" s="184"/>
      <c r="O489" s="184"/>
      <c r="P489" s="184"/>
      <c r="Q489" s="184"/>
      <c r="R489" s="184"/>
      <c r="S489" s="184"/>
      <c r="T489" s="18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0" t="s">
        <v>159</v>
      </c>
      <c r="AU489" s="180" t="s">
        <v>81</v>
      </c>
      <c r="AV489" s="13" t="s">
        <v>79</v>
      </c>
      <c r="AW489" s="13" t="s">
        <v>32</v>
      </c>
      <c r="AX489" s="13" t="s">
        <v>71</v>
      </c>
      <c r="AY489" s="180" t="s">
        <v>150</v>
      </c>
    </row>
    <row r="490" s="14" customFormat="1">
      <c r="A490" s="14"/>
      <c r="B490" s="186"/>
      <c r="C490" s="14"/>
      <c r="D490" s="179" t="s">
        <v>159</v>
      </c>
      <c r="E490" s="187" t="s">
        <v>3</v>
      </c>
      <c r="F490" s="188" t="s">
        <v>701</v>
      </c>
      <c r="G490" s="14"/>
      <c r="H490" s="189">
        <v>3.8900000000000001</v>
      </c>
      <c r="I490" s="190"/>
      <c r="J490" s="14"/>
      <c r="K490" s="14"/>
      <c r="L490" s="186"/>
      <c r="M490" s="191"/>
      <c r="N490" s="192"/>
      <c r="O490" s="192"/>
      <c r="P490" s="192"/>
      <c r="Q490" s="192"/>
      <c r="R490" s="192"/>
      <c r="S490" s="192"/>
      <c r="T490" s="19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87" t="s">
        <v>159</v>
      </c>
      <c r="AU490" s="187" t="s">
        <v>81</v>
      </c>
      <c r="AV490" s="14" t="s">
        <v>81</v>
      </c>
      <c r="AW490" s="14" t="s">
        <v>32</v>
      </c>
      <c r="AX490" s="14" t="s">
        <v>71</v>
      </c>
      <c r="AY490" s="187" t="s">
        <v>150</v>
      </c>
    </row>
    <row r="491" s="13" customFormat="1">
      <c r="A491" s="13"/>
      <c r="B491" s="178"/>
      <c r="C491" s="13"/>
      <c r="D491" s="179" t="s">
        <v>159</v>
      </c>
      <c r="E491" s="180" t="s">
        <v>3</v>
      </c>
      <c r="F491" s="181" t="s">
        <v>227</v>
      </c>
      <c r="G491" s="13"/>
      <c r="H491" s="180" t="s">
        <v>3</v>
      </c>
      <c r="I491" s="182"/>
      <c r="J491" s="13"/>
      <c r="K491" s="13"/>
      <c r="L491" s="178"/>
      <c r="M491" s="183"/>
      <c r="N491" s="184"/>
      <c r="O491" s="184"/>
      <c r="P491" s="184"/>
      <c r="Q491" s="184"/>
      <c r="R491" s="184"/>
      <c r="S491" s="184"/>
      <c r="T491" s="18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0" t="s">
        <v>159</v>
      </c>
      <c r="AU491" s="180" t="s">
        <v>81</v>
      </c>
      <c r="AV491" s="13" t="s">
        <v>79</v>
      </c>
      <c r="AW491" s="13" t="s">
        <v>32</v>
      </c>
      <c r="AX491" s="13" t="s">
        <v>71</v>
      </c>
      <c r="AY491" s="180" t="s">
        <v>150</v>
      </c>
    </row>
    <row r="492" s="14" customFormat="1">
      <c r="A492" s="14"/>
      <c r="B492" s="186"/>
      <c r="C492" s="14"/>
      <c r="D492" s="179" t="s">
        <v>159</v>
      </c>
      <c r="E492" s="187" t="s">
        <v>3</v>
      </c>
      <c r="F492" s="188" t="s">
        <v>702</v>
      </c>
      <c r="G492" s="14"/>
      <c r="H492" s="189">
        <v>4.2199999999999998</v>
      </c>
      <c r="I492" s="190"/>
      <c r="J492" s="14"/>
      <c r="K492" s="14"/>
      <c r="L492" s="186"/>
      <c r="M492" s="191"/>
      <c r="N492" s="192"/>
      <c r="O492" s="192"/>
      <c r="P492" s="192"/>
      <c r="Q492" s="192"/>
      <c r="R492" s="192"/>
      <c r="S492" s="192"/>
      <c r="T492" s="19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87" t="s">
        <v>159</v>
      </c>
      <c r="AU492" s="187" t="s">
        <v>81</v>
      </c>
      <c r="AV492" s="14" t="s">
        <v>81</v>
      </c>
      <c r="AW492" s="14" t="s">
        <v>32</v>
      </c>
      <c r="AX492" s="14" t="s">
        <v>71</v>
      </c>
      <c r="AY492" s="187" t="s">
        <v>150</v>
      </c>
    </row>
    <row r="493" s="13" customFormat="1">
      <c r="A493" s="13"/>
      <c r="B493" s="178"/>
      <c r="C493" s="13"/>
      <c r="D493" s="179" t="s">
        <v>159</v>
      </c>
      <c r="E493" s="180" t="s">
        <v>3</v>
      </c>
      <c r="F493" s="181" t="s">
        <v>656</v>
      </c>
      <c r="G493" s="13"/>
      <c r="H493" s="180" t="s">
        <v>3</v>
      </c>
      <c r="I493" s="182"/>
      <c r="J493" s="13"/>
      <c r="K493" s="13"/>
      <c r="L493" s="178"/>
      <c r="M493" s="183"/>
      <c r="N493" s="184"/>
      <c r="O493" s="184"/>
      <c r="P493" s="184"/>
      <c r="Q493" s="184"/>
      <c r="R493" s="184"/>
      <c r="S493" s="184"/>
      <c r="T493" s="18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0" t="s">
        <v>159</v>
      </c>
      <c r="AU493" s="180" t="s">
        <v>81</v>
      </c>
      <c r="AV493" s="13" t="s">
        <v>79</v>
      </c>
      <c r="AW493" s="13" t="s">
        <v>32</v>
      </c>
      <c r="AX493" s="13" t="s">
        <v>71</v>
      </c>
      <c r="AY493" s="180" t="s">
        <v>150</v>
      </c>
    </row>
    <row r="494" s="14" customFormat="1">
      <c r="A494" s="14"/>
      <c r="B494" s="186"/>
      <c r="C494" s="14"/>
      <c r="D494" s="179" t="s">
        <v>159</v>
      </c>
      <c r="E494" s="187" t="s">
        <v>3</v>
      </c>
      <c r="F494" s="188" t="s">
        <v>703</v>
      </c>
      <c r="G494" s="14"/>
      <c r="H494" s="189">
        <v>3.3999999999999999</v>
      </c>
      <c r="I494" s="190"/>
      <c r="J494" s="14"/>
      <c r="K494" s="14"/>
      <c r="L494" s="186"/>
      <c r="M494" s="191"/>
      <c r="N494" s="192"/>
      <c r="O494" s="192"/>
      <c r="P494" s="192"/>
      <c r="Q494" s="192"/>
      <c r="R494" s="192"/>
      <c r="S494" s="192"/>
      <c r="T494" s="19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87" t="s">
        <v>159</v>
      </c>
      <c r="AU494" s="187" t="s">
        <v>81</v>
      </c>
      <c r="AV494" s="14" t="s">
        <v>81</v>
      </c>
      <c r="AW494" s="14" t="s">
        <v>32</v>
      </c>
      <c r="AX494" s="14" t="s">
        <v>71</v>
      </c>
      <c r="AY494" s="187" t="s">
        <v>150</v>
      </c>
    </row>
    <row r="495" s="13" customFormat="1">
      <c r="A495" s="13"/>
      <c r="B495" s="178"/>
      <c r="C495" s="13"/>
      <c r="D495" s="179" t="s">
        <v>159</v>
      </c>
      <c r="E495" s="180" t="s">
        <v>3</v>
      </c>
      <c r="F495" s="181" t="s">
        <v>658</v>
      </c>
      <c r="G495" s="13"/>
      <c r="H495" s="180" t="s">
        <v>3</v>
      </c>
      <c r="I495" s="182"/>
      <c r="J495" s="13"/>
      <c r="K495" s="13"/>
      <c r="L495" s="178"/>
      <c r="M495" s="183"/>
      <c r="N495" s="184"/>
      <c r="O495" s="184"/>
      <c r="P495" s="184"/>
      <c r="Q495" s="184"/>
      <c r="R495" s="184"/>
      <c r="S495" s="184"/>
      <c r="T495" s="18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0" t="s">
        <v>159</v>
      </c>
      <c r="AU495" s="180" t="s">
        <v>81</v>
      </c>
      <c r="AV495" s="13" t="s">
        <v>79</v>
      </c>
      <c r="AW495" s="13" t="s">
        <v>32</v>
      </c>
      <c r="AX495" s="13" t="s">
        <v>71</v>
      </c>
      <c r="AY495" s="180" t="s">
        <v>150</v>
      </c>
    </row>
    <row r="496" s="14" customFormat="1">
      <c r="A496" s="14"/>
      <c r="B496" s="186"/>
      <c r="C496" s="14"/>
      <c r="D496" s="179" t="s">
        <v>159</v>
      </c>
      <c r="E496" s="187" t="s">
        <v>3</v>
      </c>
      <c r="F496" s="188" t="s">
        <v>704</v>
      </c>
      <c r="G496" s="14"/>
      <c r="H496" s="189">
        <v>1.53</v>
      </c>
      <c r="I496" s="190"/>
      <c r="J496" s="14"/>
      <c r="K496" s="14"/>
      <c r="L496" s="186"/>
      <c r="M496" s="191"/>
      <c r="N496" s="192"/>
      <c r="O496" s="192"/>
      <c r="P496" s="192"/>
      <c r="Q496" s="192"/>
      <c r="R496" s="192"/>
      <c r="S496" s="192"/>
      <c r="T496" s="19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87" t="s">
        <v>159</v>
      </c>
      <c r="AU496" s="187" t="s">
        <v>81</v>
      </c>
      <c r="AV496" s="14" t="s">
        <v>81</v>
      </c>
      <c r="AW496" s="14" t="s">
        <v>32</v>
      </c>
      <c r="AX496" s="14" t="s">
        <v>71</v>
      </c>
      <c r="AY496" s="187" t="s">
        <v>150</v>
      </c>
    </row>
    <row r="497" s="13" customFormat="1">
      <c r="A497" s="13"/>
      <c r="B497" s="178"/>
      <c r="C497" s="13"/>
      <c r="D497" s="179" t="s">
        <v>159</v>
      </c>
      <c r="E497" s="180" t="s">
        <v>3</v>
      </c>
      <c r="F497" s="181" t="s">
        <v>660</v>
      </c>
      <c r="G497" s="13"/>
      <c r="H497" s="180" t="s">
        <v>3</v>
      </c>
      <c r="I497" s="182"/>
      <c r="J497" s="13"/>
      <c r="K497" s="13"/>
      <c r="L497" s="178"/>
      <c r="M497" s="183"/>
      <c r="N497" s="184"/>
      <c r="O497" s="184"/>
      <c r="P497" s="184"/>
      <c r="Q497" s="184"/>
      <c r="R497" s="184"/>
      <c r="S497" s="184"/>
      <c r="T497" s="18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0" t="s">
        <v>159</v>
      </c>
      <c r="AU497" s="180" t="s">
        <v>81</v>
      </c>
      <c r="AV497" s="13" t="s">
        <v>79</v>
      </c>
      <c r="AW497" s="13" t="s">
        <v>32</v>
      </c>
      <c r="AX497" s="13" t="s">
        <v>71</v>
      </c>
      <c r="AY497" s="180" t="s">
        <v>150</v>
      </c>
    </row>
    <row r="498" s="14" customFormat="1">
      <c r="A498" s="14"/>
      <c r="B498" s="186"/>
      <c r="C498" s="14"/>
      <c r="D498" s="179" t="s">
        <v>159</v>
      </c>
      <c r="E498" s="187" t="s">
        <v>3</v>
      </c>
      <c r="F498" s="188" t="s">
        <v>705</v>
      </c>
      <c r="G498" s="14"/>
      <c r="H498" s="189">
        <v>1.0700000000000001</v>
      </c>
      <c r="I498" s="190"/>
      <c r="J498" s="14"/>
      <c r="K498" s="14"/>
      <c r="L498" s="186"/>
      <c r="M498" s="191"/>
      <c r="N498" s="192"/>
      <c r="O498" s="192"/>
      <c r="P498" s="192"/>
      <c r="Q498" s="192"/>
      <c r="R498" s="192"/>
      <c r="S498" s="192"/>
      <c r="T498" s="19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87" t="s">
        <v>159</v>
      </c>
      <c r="AU498" s="187" t="s">
        <v>81</v>
      </c>
      <c r="AV498" s="14" t="s">
        <v>81</v>
      </c>
      <c r="AW498" s="14" t="s">
        <v>32</v>
      </c>
      <c r="AX498" s="14" t="s">
        <v>71</v>
      </c>
      <c r="AY498" s="187" t="s">
        <v>150</v>
      </c>
    </row>
    <row r="499" s="13" customFormat="1">
      <c r="A499" s="13"/>
      <c r="B499" s="178"/>
      <c r="C499" s="13"/>
      <c r="D499" s="179" t="s">
        <v>159</v>
      </c>
      <c r="E499" s="180" t="s">
        <v>3</v>
      </c>
      <c r="F499" s="181" t="s">
        <v>662</v>
      </c>
      <c r="G499" s="13"/>
      <c r="H499" s="180" t="s">
        <v>3</v>
      </c>
      <c r="I499" s="182"/>
      <c r="J499" s="13"/>
      <c r="K499" s="13"/>
      <c r="L499" s="178"/>
      <c r="M499" s="183"/>
      <c r="N499" s="184"/>
      <c r="O499" s="184"/>
      <c r="P499" s="184"/>
      <c r="Q499" s="184"/>
      <c r="R499" s="184"/>
      <c r="S499" s="184"/>
      <c r="T499" s="18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0" t="s">
        <v>159</v>
      </c>
      <c r="AU499" s="180" t="s">
        <v>81</v>
      </c>
      <c r="AV499" s="13" t="s">
        <v>79</v>
      </c>
      <c r="AW499" s="13" t="s">
        <v>32</v>
      </c>
      <c r="AX499" s="13" t="s">
        <v>71</v>
      </c>
      <c r="AY499" s="180" t="s">
        <v>150</v>
      </c>
    </row>
    <row r="500" s="14" customFormat="1">
      <c r="A500" s="14"/>
      <c r="B500" s="186"/>
      <c r="C500" s="14"/>
      <c r="D500" s="179" t="s">
        <v>159</v>
      </c>
      <c r="E500" s="187" t="s">
        <v>3</v>
      </c>
      <c r="F500" s="188" t="s">
        <v>706</v>
      </c>
      <c r="G500" s="14"/>
      <c r="H500" s="189">
        <v>2.54</v>
      </c>
      <c r="I500" s="190"/>
      <c r="J500" s="14"/>
      <c r="K500" s="14"/>
      <c r="L500" s="186"/>
      <c r="M500" s="191"/>
      <c r="N500" s="192"/>
      <c r="O500" s="192"/>
      <c r="P500" s="192"/>
      <c r="Q500" s="192"/>
      <c r="R500" s="192"/>
      <c r="S500" s="192"/>
      <c r="T500" s="19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87" t="s">
        <v>159</v>
      </c>
      <c r="AU500" s="187" t="s">
        <v>81</v>
      </c>
      <c r="AV500" s="14" t="s">
        <v>81</v>
      </c>
      <c r="AW500" s="14" t="s">
        <v>32</v>
      </c>
      <c r="AX500" s="14" t="s">
        <v>71</v>
      </c>
      <c r="AY500" s="187" t="s">
        <v>150</v>
      </c>
    </row>
    <row r="501" s="15" customFormat="1">
      <c r="A501" s="15"/>
      <c r="B501" s="194"/>
      <c r="C501" s="15"/>
      <c r="D501" s="179" t="s">
        <v>159</v>
      </c>
      <c r="E501" s="195" t="s">
        <v>3</v>
      </c>
      <c r="F501" s="196" t="s">
        <v>211</v>
      </c>
      <c r="G501" s="15"/>
      <c r="H501" s="197">
        <v>42.990000000000002</v>
      </c>
      <c r="I501" s="198"/>
      <c r="J501" s="15"/>
      <c r="K501" s="15"/>
      <c r="L501" s="194"/>
      <c r="M501" s="199"/>
      <c r="N501" s="200"/>
      <c r="O501" s="200"/>
      <c r="P501" s="200"/>
      <c r="Q501" s="200"/>
      <c r="R501" s="200"/>
      <c r="S501" s="200"/>
      <c r="T501" s="20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195" t="s">
        <v>159</v>
      </c>
      <c r="AU501" s="195" t="s">
        <v>81</v>
      </c>
      <c r="AV501" s="15" t="s">
        <v>157</v>
      </c>
      <c r="AW501" s="15" t="s">
        <v>32</v>
      </c>
      <c r="AX501" s="15" t="s">
        <v>79</v>
      </c>
      <c r="AY501" s="195" t="s">
        <v>150</v>
      </c>
    </row>
    <row r="502" s="2" customFormat="1" ht="66.75" customHeight="1">
      <c r="A502" s="38"/>
      <c r="B502" s="164"/>
      <c r="C502" s="165" t="s">
        <v>707</v>
      </c>
      <c r="D502" s="165" t="s">
        <v>152</v>
      </c>
      <c r="E502" s="166" t="s">
        <v>708</v>
      </c>
      <c r="F502" s="167" t="s">
        <v>709</v>
      </c>
      <c r="G502" s="168" t="s">
        <v>181</v>
      </c>
      <c r="H502" s="169">
        <v>0.93200000000000005</v>
      </c>
      <c r="I502" s="170"/>
      <c r="J502" s="171">
        <f>ROUND(I502*H502,2)</f>
        <v>0</v>
      </c>
      <c r="K502" s="167" t="s">
        <v>156</v>
      </c>
      <c r="L502" s="39"/>
      <c r="M502" s="172" t="s">
        <v>3</v>
      </c>
      <c r="N502" s="173" t="s">
        <v>42</v>
      </c>
      <c r="O502" s="72"/>
      <c r="P502" s="174">
        <f>O502*H502</f>
        <v>0</v>
      </c>
      <c r="Q502" s="174">
        <v>0</v>
      </c>
      <c r="R502" s="174">
        <f>Q502*H502</f>
        <v>0</v>
      </c>
      <c r="S502" s="174">
        <v>0</v>
      </c>
      <c r="T502" s="175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76" t="s">
        <v>256</v>
      </c>
      <c r="AT502" s="176" t="s">
        <v>152</v>
      </c>
      <c r="AU502" s="176" t="s">
        <v>81</v>
      </c>
      <c r="AY502" s="19" t="s">
        <v>150</v>
      </c>
      <c r="BE502" s="177">
        <f>IF(N502="základní",J502,0)</f>
        <v>0</v>
      </c>
      <c r="BF502" s="177">
        <f>IF(N502="snížená",J502,0)</f>
        <v>0</v>
      </c>
      <c r="BG502" s="177">
        <f>IF(N502="zákl. přenesená",J502,0)</f>
        <v>0</v>
      </c>
      <c r="BH502" s="177">
        <f>IF(N502="sníž. přenesená",J502,0)</f>
        <v>0</v>
      </c>
      <c r="BI502" s="177">
        <f>IF(N502="nulová",J502,0)</f>
        <v>0</v>
      </c>
      <c r="BJ502" s="19" t="s">
        <v>79</v>
      </c>
      <c r="BK502" s="177">
        <f>ROUND(I502*H502,2)</f>
        <v>0</v>
      </c>
      <c r="BL502" s="19" t="s">
        <v>256</v>
      </c>
      <c r="BM502" s="176" t="s">
        <v>710</v>
      </c>
    </row>
    <row r="503" s="12" customFormat="1" ht="22.8" customHeight="1">
      <c r="A503" s="12"/>
      <c r="B503" s="151"/>
      <c r="C503" s="12"/>
      <c r="D503" s="152" t="s">
        <v>70</v>
      </c>
      <c r="E503" s="162" t="s">
        <v>711</v>
      </c>
      <c r="F503" s="162" t="s">
        <v>712</v>
      </c>
      <c r="G503" s="12"/>
      <c r="H503" s="12"/>
      <c r="I503" s="154"/>
      <c r="J503" s="163">
        <f>BK503</f>
        <v>0</v>
      </c>
      <c r="K503" s="12"/>
      <c r="L503" s="151"/>
      <c r="M503" s="156"/>
      <c r="N503" s="157"/>
      <c r="O503" s="157"/>
      <c r="P503" s="158">
        <f>SUM(P504:P516)</f>
        <v>0</v>
      </c>
      <c r="Q503" s="157"/>
      <c r="R503" s="158">
        <f>SUM(R504:R516)</f>
        <v>0.49999999999999994</v>
      </c>
      <c r="S503" s="157"/>
      <c r="T503" s="159">
        <f>SUM(T504:T516)</f>
        <v>0.216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152" t="s">
        <v>81</v>
      </c>
      <c r="AT503" s="160" t="s">
        <v>70</v>
      </c>
      <c r="AU503" s="160" t="s">
        <v>79</v>
      </c>
      <c r="AY503" s="152" t="s">
        <v>150</v>
      </c>
      <c r="BK503" s="161">
        <f>SUM(BK504:BK516)</f>
        <v>0</v>
      </c>
    </row>
    <row r="504" s="2" customFormat="1">
      <c r="A504" s="38"/>
      <c r="B504" s="164"/>
      <c r="C504" s="165" t="s">
        <v>713</v>
      </c>
      <c r="D504" s="165" t="s">
        <v>152</v>
      </c>
      <c r="E504" s="166" t="s">
        <v>714</v>
      </c>
      <c r="F504" s="167" t="s">
        <v>715</v>
      </c>
      <c r="G504" s="168" t="s">
        <v>207</v>
      </c>
      <c r="H504" s="169">
        <v>9</v>
      </c>
      <c r="I504" s="170"/>
      <c r="J504" s="171">
        <f>ROUND(I504*H504,2)</f>
        <v>0</v>
      </c>
      <c r="K504" s="167" t="s">
        <v>156</v>
      </c>
      <c r="L504" s="39"/>
      <c r="M504" s="172" t="s">
        <v>3</v>
      </c>
      <c r="N504" s="173" t="s">
        <v>42</v>
      </c>
      <c r="O504" s="72"/>
      <c r="P504" s="174">
        <f>O504*H504</f>
        <v>0</v>
      </c>
      <c r="Q504" s="174">
        <v>0</v>
      </c>
      <c r="R504" s="174">
        <f>Q504*H504</f>
        <v>0</v>
      </c>
      <c r="S504" s="174">
        <v>0.024</v>
      </c>
      <c r="T504" s="175">
        <f>S504*H504</f>
        <v>0.216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76" t="s">
        <v>256</v>
      </c>
      <c r="AT504" s="176" t="s">
        <v>152</v>
      </c>
      <c r="AU504" s="176" t="s">
        <v>81</v>
      </c>
      <c r="AY504" s="19" t="s">
        <v>150</v>
      </c>
      <c r="BE504" s="177">
        <f>IF(N504="základní",J504,0)</f>
        <v>0</v>
      </c>
      <c r="BF504" s="177">
        <f>IF(N504="snížená",J504,0)</f>
        <v>0</v>
      </c>
      <c r="BG504" s="177">
        <f>IF(N504="zákl. přenesená",J504,0)</f>
        <v>0</v>
      </c>
      <c r="BH504" s="177">
        <f>IF(N504="sníž. přenesená",J504,0)</f>
        <v>0</v>
      </c>
      <c r="BI504" s="177">
        <f>IF(N504="nulová",J504,0)</f>
        <v>0</v>
      </c>
      <c r="BJ504" s="19" t="s">
        <v>79</v>
      </c>
      <c r="BK504" s="177">
        <f>ROUND(I504*H504,2)</f>
        <v>0</v>
      </c>
      <c r="BL504" s="19" t="s">
        <v>256</v>
      </c>
      <c r="BM504" s="176" t="s">
        <v>716</v>
      </c>
    </row>
    <row r="505" s="14" customFormat="1">
      <c r="A505" s="14"/>
      <c r="B505" s="186"/>
      <c r="C505" s="14"/>
      <c r="D505" s="179" t="s">
        <v>159</v>
      </c>
      <c r="E505" s="187" t="s">
        <v>3</v>
      </c>
      <c r="F505" s="188" t="s">
        <v>717</v>
      </c>
      <c r="G505" s="14"/>
      <c r="H505" s="189">
        <v>9</v>
      </c>
      <c r="I505" s="190"/>
      <c r="J505" s="14"/>
      <c r="K505" s="14"/>
      <c r="L505" s="186"/>
      <c r="M505" s="191"/>
      <c r="N505" s="192"/>
      <c r="O505" s="192"/>
      <c r="P505" s="192"/>
      <c r="Q505" s="192"/>
      <c r="R505" s="192"/>
      <c r="S505" s="192"/>
      <c r="T505" s="19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87" t="s">
        <v>159</v>
      </c>
      <c r="AU505" s="187" t="s">
        <v>81</v>
      </c>
      <c r="AV505" s="14" t="s">
        <v>81</v>
      </c>
      <c r="AW505" s="14" t="s">
        <v>32</v>
      </c>
      <c r="AX505" s="14" t="s">
        <v>79</v>
      </c>
      <c r="AY505" s="187" t="s">
        <v>150</v>
      </c>
    </row>
    <row r="506" s="2" customFormat="1">
      <c r="A506" s="38"/>
      <c r="B506" s="164"/>
      <c r="C506" s="165" t="s">
        <v>718</v>
      </c>
      <c r="D506" s="165" t="s">
        <v>152</v>
      </c>
      <c r="E506" s="166" t="s">
        <v>719</v>
      </c>
      <c r="F506" s="167" t="s">
        <v>720</v>
      </c>
      <c r="G506" s="168" t="s">
        <v>422</v>
      </c>
      <c r="H506" s="169">
        <v>1</v>
      </c>
      <c r="I506" s="170"/>
      <c r="J506" s="171">
        <f>ROUND(I506*H506,2)</f>
        <v>0</v>
      </c>
      <c r="K506" s="167" t="s">
        <v>3</v>
      </c>
      <c r="L506" s="39"/>
      <c r="M506" s="172" t="s">
        <v>3</v>
      </c>
      <c r="N506" s="173" t="s">
        <v>42</v>
      </c>
      <c r="O506" s="72"/>
      <c r="P506" s="174">
        <f>O506*H506</f>
        <v>0</v>
      </c>
      <c r="Q506" s="174">
        <v>0.050000000000000003</v>
      </c>
      <c r="R506" s="174">
        <f>Q506*H506</f>
        <v>0.050000000000000003</v>
      </c>
      <c r="S506" s="174">
        <v>0</v>
      </c>
      <c r="T506" s="175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176" t="s">
        <v>256</v>
      </c>
      <c r="AT506" s="176" t="s">
        <v>152</v>
      </c>
      <c r="AU506" s="176" t="s">
        <v>81</v>
      </c>
      <c r="AY506" s="19" t="s">
        <v>150</v>
      </c>
      <c r="BE506" s="177">
        <f>IF(N506="základní",J506,0)</f>
        <v>0</v>
      </c>
      <c r="BF506" s="177">
        <f>IF(N506="snížená",J506,0)</f>
        <v>0</v>
      </c>
      <c r="BG506" s="177">
        <f>IF(N506="zákl. přenesená",J506,0)</f>
        <v>0</v>
      </c>
      <c r="BH506" s="177">
        <f>IF(N506="sníž. přenesená",J506,0)</f>
        <v>0</v>
      </c>
      <c r="BI506" s="177">
        <f>IF(N506="nulová",J506,0)</f>
        <v>0</v>
      </c>
      <c r="BJ506" s="19" t="s">
        <v>79</v>
      </c>
      <c r="BK506" s="177">
        <f>ROUND(I506*H506,2)</f>
        <v>0</v>
      </c>
      <c r="BL506" s="19" t="s">
        <v>256</v>
      </c>
      <c r="BM506" s="176" t="s">
        <v>721</v>
      </c>
    </row>
    <row r="507" s="2" customFormat="1">
      <c r="A507" s="38"/>
      <c r="B507" s="164"/>
      <c r="C507" s="165" t="s">
        <v>722</v>
      </c>
      <c r="D507" s="165" t="s">
        <v>152</v>
      </c>
      <c r="E507" s="166" t="s">
        <v>723</v>
      </c>
      <c r="F507" s="167" t="s">
        <v>720</v>
      </c>
      <c r="G507" s="168" t="s">
        <v>422</v>
      </c>
      <c r="H507" s="169">
        <v>1</v>
      </c>
      <c r="I507" s="170"/>
      <c r="J507" s="171">
        <f>ROUND(I507*H507,2)</f>
        <v>0</v>
      </c>
      <c r="K507" s="167" t="s">
        <v>3</v>
      </c>
      <c r="L507" s="39"/>
      <c r="M507" s="172" t="s">
        <v>3</v>
      </c>
      <c r="N507" s="173" t="s">
        <v>42</v>
      </c>
      <c r="O507" s="72"/>
      <c r="P507" s="174">
        <f>O507*H507</f>
        <v>0</v>
      </c>
      <c r="Q507" s="174">
        <v>0.050000000000000003</v>
      </c>
      <c r="R507" s="174">
        <f>Q507*H507</f>
        <v>0.050000000000000003</v>
      </c>
      <c r="S507" s="174">
        <v>0</v>
      </c>
      <c r="T507" s="175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76" t="s">
        <v>256</v>
      </c>
      <c r="AT507" s="176" t="s">
        <v>152</v>
      </c>
      <c r="AU507" s="176" t="s">
        <v>81</v>
      </c>
      <c r="AY507" s="19" t="s">
        <v>150</v>
      </c>
      <c r="BE507" s="177">
        <f>IF(N507="základní",J507,0)</f>
        <v>0</v>
      </c>
      <c r="BF507" s="177">
        <f>IF(N507="snížená",J507,0)</f>
        <v>0</v>
      </c>
      <c r="BG507" s="177">
        <f>IF(N507="zákl. přenesená",J507,0)</f>
        <v>0</v>
      </c>
      <c r="BH507" s="177">
        <f>IF(N507="sníž. přenesená",J507,0)</f>
        <v>0</v>
      </c>
      <c r="BI507" s="177">
        <f>IF(N507="nulová",J507,0)</f>
        <v>0</v>
      </c>
      <c r="BJ507" s="19" t="s">
        <v>79</v>
      </c>
      <c r="BK507" s="177">
        <f>ROUND(I507*H507,2)</f>
        <v>0</v>
      </c>
      <c r="BL507" s="19" t="s">
        <v>256</v>
      </c>
      <c r="BM507" s="176" t="s">
        <v>724</v>
      </c>
    </row>
    <row r="508" s="2" customFormat="1">
      <c r="A508" s="38"/>
      <c r="B508" s="164"/>
      <c r="C508" s="165" t="s">
        <v>725</v>
      </c>
      <c r="D508" s="165" t="s">
        <v>152</v>
      </c>
      <c r="E508" s="166" t="s">
        <v>726</v>
      </c>
      <c r="F508" s="167" t="s">
        <v>720</v>
      </c>
      <c r="G508" s="168" t="s">
        <v>422</v>
      </c>
      <c r="H508" s="169">
        <v>1</v>
      </c>
      <c r="I508" s="170"/>
      <c r="J508" s="171">
        <f>ROUND(I508*H508,2)</f>
        <v>0</v>
      </c>
      <c r="K508" s="167" t="s">
        <v>3</v>
      </c>
      <c r="L508" s="39"/>
      <c r="M508" s="172" t="s">
        <v>3</v>
      </c>
      <c r="N508" s="173" t="s">
        <v>42</v>
      </c>
      <c r="O508" s="72"/>
      <c r="P508" s="174">
        <f>O508*H508</f>
        <v>0</v>
      </c>
      <c r="Q508" s="174">
        <v>0.050000000000000003</v>
      </c>
      <c r="R508" s="174">
        <f>Q508*H508</f>
        <v>0.050000000000000003</v>
      </c>
      <c r="S508" s="174">
        <v>0</v>
      </c>
      <c r="T508" s="175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76" t="s">
        <v>256</v>
      </c>
      <c r="AT508" s="176" t="s">
        <v>152</v>
      </c>
      <c r="AU508" s="176" t="s">
        <v>81</v>
      </c>
      <c r="AY508" s="19" t="s">
        <v>150</v>
      </c>
      <c r="BE508" s="177">
        <f>IF(N508="základní",J508,0)</f>
        <v>0</v>
      </c>
      <c r="BF508" s="177">
        <f>IF(N508="snížená",J508,0)</f>
        <v>0</v>
      </c>
      <c r="BG508" s="177">
        <f>IF(N508="zákl. přenesená",J508,0)</f>
        <v>0</v>
      </c>
      <c r="BH508" s="177">
        <f>IF(N508="sníž. přenesená",J508,0)</f>
        <v>0</v>
      </c>
      <c r="BI508" s="177">
        <f>IF(N508="nulová",J508,0)</f>
        <v>0</v>
      </c>
      <c r="BJ508" s="19" t="s">
        <v>79</v>
      </c>
      <c r="BK508" s="177">
        <f>ROUND(I508*H508,2)</f>
        <v>0</v>
      </c>
      <c r="BL508" s="19" t="s">
        <v>256</v>
      </c>
      <c r="BM508" s="176" t="s">
        <v>727</v>
      </c>
    </row>
    <row r="509" s="2" customFormat="1">
      <c r="A509" s="38"/>
      <c r="B509" s="164"/>
      <c r="C509" s="165" t="s">
        <v>728</v>
      </c>
      <c r="D509" s="165" t="s">
        <v>152</v>
      </c>
      <c r="E509" s="166" t="s">
        <v>729</v>
      </c>
      <c r="F509" s="167" t="s">
        <v>720</v>
      </c>
      <c r="G509" s="168" t="s">
        <v>422</v>
      </c>
      <c r="H509" s="169">
        <v>1</v>
      </c>
      <c r="I509" s="170"/>
      <c r="J509" s="171">
        <f>ROUND(I509*H509,2)</f>
        <v>0</v>
      </c>
      <c r="K509" s="167" t="s">
        <v>3</v>
      </c>
      <c r="L509" s="39"/>
      <c r="M509" s="172" t="s">
        <v>3</v>
      </c>
      <c r="N509" s="173" t="s">
        <v>42</v>
      </c>
      <c r="O509" s="72"/>
      <c r="P509" s="174">
        <f>O509*H509</f>
        <v>0</v>
      </c>
      <c r="Q509" s="174">
        <v>0.050000000000000003</v>
      </c>
      <c r="R509" s="174">
        <f>Q509*H509</f>
        <v>0.050000000000000003</v>
      </c>
      <c r="S509" s="174">
        <v>0</v>
      </c>
      <c r="T509" s="175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76" t="s">
        <v>256</v>
      </c>
      <c r="AT509" s="176" t="s">
        <v>152</v>
      </c>
      <c r="AU509" s="176" t="s">
        <v>81</v>
      </c>
      <c r="AY509" s="19" t="s">
        <v>150</v>
      </c>
      <c r="BE509" s="177">
        <f>IF(N509="základní",J509,0)</f>
        <v>0</v>
      </c>
      <c r="BF509" s="177">
        <f>IF(N509="snížená",J509,0)</f>
        <v>0</v>
      </c>
      <c r="BG509" s="177">
        <f>IF(N509="zákl. přenesená",J509,0)</f>
        <v>0</v>
      </c>
      <c r="BH509" s="177">
        <f>IF(N509="sníž. přenesená",J509,0)</f>
        <v>0</v>
      </c>
      <c r="BI509" s="177">
        <f>IF(N509="nulová",J509,0)</f>
        <v>0</v>
      </c>
      <c r="BJ509" s="19" t="s">
        <v>79</v>
      </c>
      <c r="BK509" s="177">
        <f>ROUND(I509*H509,2)</f>
        <v>0</v>
      </c>
      <c r="BL509" s="19" t="s">
        <v>256</v>
      </c>
      <c r="BM509" s="176" t="s">
        <v>730</v>
      </c>
    </row>
    <row r="510" s="2" customFormat="1">
      <c r="A510" s="38"/>
      <c r="B510" s="164"/>
      <c r="C510" s="165" t="s">
        <v>731</v>
      </c>
      <c r="D510" s="165" t="s">
        <v>152</v>
      </c>
      <c r="E510" s="166" t="s">
        <v>732</v>
      </c>
      <c r="F510" s="167" t="s">
        <v>720</v>
      </c>
      <c r="G510" s="168" t="s">
        <v>422</v>
      </c>
      <c r="H510" s="169">
        <v>1</v>
      </c>
      <c r="I510" s="170"/>
      <c r="J510" s="171">
        <f>ROUND(I510*H510,2)</f>
        <v>0</v>
      </c>
      <c r="K510" s="167" t="s">
        <v>3</v>
      </c>
      <c r="L510" s="39"/>
      <c r="M510" s="172" t="s">
        <v>3</v>
      </c>
      <c r="N510" s="173" t="s">
        <v>42</v>
      </c>
      <c r="O510" s="72"/>
      <c r="P510" s="174">
        <f>O510*H510</f>
        <v>0</v>
      </c>
      <c r="Q510" s="174">
        <v>0.050000000000000003</v>
      </c>
      <c r="R510" s="174">
        <f>Q510*H510</f>
        <v>0.050000000000000003</v>
      </c>
      <c r="S510" s="174">
        <v>0</v>
      </c>
      <c r="T510" s="175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76" t="s">
        <v>256</v>
      </c>
      <c r="AT510" s="176" t="s">
        <v>152</v>
      </c>
      <c r="AU510" s="176" t="s">
        <v>81</v>
      </c>
      <c r="AY510" s="19" t="s">
        <v>150</v>
      </c>
      <c r="BE510" s="177">
        <f>IF(N510="základní",J510,0)</f>
        <v>0</v>
      </c>
      <c r="BF510" s="177">
        <f>IF(N510="snížená",J510,0)</f>
        <v>0</v>
      </c>
      <c r="BG510" s="177">
        <f>IF(N510="zákl. přenesená",J510,0)</f>
        <v>0</v>
      </c>
      <c r="BH510" s="177">
        <f>IF(N510="sníž. přenesená",J510,0)</f>
        <v>0</v>
      </c>
      <c r="BI510" s="177">
        <f>IF(N510="nulová",J510,0)</f>
        <v>0</v>
      </c>
      <c r="BJ510" s="19" t="s">
        <v>79</v>
      </c>
      <c r="BK510" s="177">
        <f>ROUND(I510*H510,2)</f>
        <v>0</v>
      </c>
      <c r="BL510" s="19" t="s">
        <v>256</v>
      </c>
      <c r="BM510" s="176" t="s">
        <v>733</v>
      </c>
    </row>
    <row r="511" s="2" customFormat="1">
      <c r="A511" s="38"/>
      <c r="B511" s="164"/>
      <c r="C511" s="165" t="s">
        <v>734</v>
      </c>
      <c r="D511" s="165" t="s">
        <v>152</v>
      </c>
      <c r="E511" s="166" t="s">
        <v>735</v>
      </c>
      <c r="F511" s="167" t="s">
        <v>720</v>
      </c>
      <c r="G511" s="168" t="s">
        <v>422</v>
      </c>
      <c r="H511" s="169">
        <v>1</v>
      </c>
      <c r="I511" s="170"/>
      <c r="J511" s="171">
        <f>ROUND(I511*H511,2)</f>
        <v>0</v>
      </c>
      <c r="K511" s="167" t="s">
        <v>3</v>
      </c>
      <c r="L511" s="39"/>
      <c r="M511" s="172" t="s">
        <v>3</v>
      </c>
      <c r="N511" s="173" t="s">
        <v>42</v>
      </c>
      <c r="O511" s="72"/>
      <c r="P511" s="174">
        <f>O511*H511</f>
        <v>0</v>
      </c>
      <c r="Q511" s="174">
        <v>0.050000000000000003</v>
      </c>
      <c r="R511" s="174">
        <f>Q511*H511</f>
        <v>0.050000000000000003</v>
      </c>
      <c r="S511" s="174">
        <v>0</v>
      </c>
      <c r="T511" s="175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76" t="s">
        <v>256</v>
      </c>
      <c r="AT511" s="176" t="s">
        <v>152</v>
      </c>
      <c r="AU511" s="176" t="s">
        <v>81</v>
      </c>
      <c r="AY511" s="19" t="s">
        <v>150</v>
      </c>
      <c r="BE511" s="177">
        <f>IF(N511="základní",J511,0)</f>
        <v>0</v>
      </c>
      <c r="BF511" s="177">
        <f>IF(N511="snížená",J511,0)</f>
        <v>0</v>
      </c>
      <c r="BG511" s="177">
        <f>IF(N511="zákl. přenesená",J511,0)</f>
        <v>0</v>
      </c>
      <c r="BH511" s="177">
        <f>IF(N511="sníž. přenesená",J511,0)</f>
        <v>0</v>
      </c>
      <c r="BI511" s="177">
        <f>IF(N511="nulová",J511,0)</f>
        <v>0</v>
      </c>
      <c r="BJ511" s="19" t="s">
        <v>79</v>
      </c>
      <c r="BK511" s="177">
        <f>ROUND(I511*H511,2)</f>
        <v>0</v>
      </c>
      <c r="BL511" s="19" t="s">
        <v>256</v>
      </c>
      <c r="BM511" s="176" t="s">
        <v>736</v>
      </c>
    </row>
    <row r="512" s="2" customFormat="1">
      <c r="A512" s="38"/>
      <c r="B512" s="164"/>
      <c r="C512" s="165" t="s">
        <v>737</v>
      </c>
      <c r="D512" s="165" t="s">
        <v>152</v>
      </c>
      <c r="E512" s="166" t="s">
        <v>738</v>
      </c>
      <c r="F512" s="167" t="s">
        <v>720</v>
      </c>
      <c r="G512" s="168" t="s">
        <v>422</v>
      </c>
      <c r="H512" s="169">
        <v>1</v>
      </c>
      <c r="I512" s="170"/>
      <c r="J512" s="171">
        <f>ROUND(I512*H512,2)</f>
        <v>0</v>
      </c>
      <c r="K512" s="167" t="s">
        <v>3</v>
      </c>
      <c r="L512" s="39"/>
      <c r="M512" s="172" t="s">
        <v>3</v>
      </c>
      <c r="N512" s="173" t="s">
        <v>42</v>
      </c>
      <c r="O512" s="72"/>
      <c r="P512" s="174">
        <f>O512*H512</f>
        <v>0</v>
      </c>
      <c r="Q512" s="174">
        <v>0.050000000000000003</v>
      </c>
      <c r="R512" s="174">
        <f>Q512*H512</f>
        <v>0.050000000000000003</v>
      </c>
      <c r="S512" s="174">
        <v>0</v>
      </c>
      <c r="T512" s="175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76" t="s">
        <v>256</v>
      </c>
      <c r="AT512" s="176" t="s">
        <v>152</v>
      </c>
      <c r="AU512" s="176" t="s">
        <v>81</v>
      </c>
      <c r="AY512" s="19" t="s">
        <v>150</v>
      </c>
      <c r="BE512" s="177">
        <f>IF(N512="základní",J512,0)</f>
        <v>0</v>
      </c>
      <c r="BF512" s="177">
        <f>IF(N512="snížená",J512,0)</f>
        <v>0</v>
      </c>
      <c r="BG512" s="177">
        <f>IF(N512="zákl. přenesená",J512,0)</f>
        <v>0</v>
      </c>
      <c r="BH512" s="177">
        <f>IF(N512="sníž. přenesená",J512,0)</f>
        <v>0</v>
      </c>
      <c r="BI512" s="177">
        <f>IF(N512="nulová",J512,0)</f>
        <v>0</v>
      </c>
      <c r="BJ512" s="19" t="s">
        <v>79</v>
      </c>
      <c r="BK512" s="177">
        <f>ROUND(I512*H512,2)</f>
        <v>0</v>
      </c>
      <c r="BL512" s="19" t="s">
        <v>256</v>
      </c>
      <c r="BM512" s="176" t="s">
        <v>739</v>
      </c>
    </row>
    <row r="513" s="2" customFormat="1">
      <c r="A513" s="38"/>
      <c r="B513" s="164"/>
      <c r="C513" s="165" t="s">
        <v>740</v>
      </c>
      <c r="D513" s="165" t="s">
        <v>152</v>
      </c>
      <c r="E513" s="166" t="s">
        <v>741</v>
      </c>
      <c r="F513" s="167" t="s">
        <v>720</v>
      </c>
      <c r="G513" s="168" t="s">
        <v>422</v>
      </c>
      <c r="H513" s="169">
        <v>1</v>
      </c>
      <c r="I513" s="170"/>
      <c r="J513" s="171">
        <f>ROUND(I513*H513,2)</f>
        <v>0</v>
      </c>
      <c r="K513" s="167" t="s">
        <v>3</v>
      </c>
      <c r="L513" s="39"/>
      <c r="M513" s="172" t="s">
        <v>3</v>
      </c>
      <c r="N513" s="173" t="s">
        <v>42</v>
      </c>
      <c r="O513" s="72"/>
      <c r="P513" s="174">
        <f>O513*H513</f>
        <v>0</v>
      </c>
      <c r="Q513" s="174">
        <v>0.050000000000000003</v>
      </c>
      <c r="R513" s="174">
        <f>Q513*H513</f>
        <v>0.050000000000000003</v>
      </c>
      <c r="S513" s="174">
        <v>0</v>
      </c>
      <c r="T513" s="175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76" t="s">
        <v>256</v>
      </c>
      <c r="AT513" s="176" t="s">
        <v>152</v>
      </c>
      <c r="AU513" s="176" t="s">
        <v>81</v>
      </c>
      <c r="AY513" s="19" t="s">
        <v>150</v>
      </c>
      <c r="BE513" s="177">
        <f>IF(N513="základní",J513,0)</f>
        <v>0</v>
      </c>
      <c r="BF513" s="177">
        <f>IF(N513="snížená",J513,0)</f>
        <v>0</v>
      </c>
      <c r="BG513" s="177">
        <f>IF(N513="zákl. přenesená",J513,0)</f>
        <v>0</v>
      </c>
      <c r="BH513" s="177">
        <f>IF(N513="sníž. přenesená",J513,0)</f>
        <v>0</v>
      </c>
      <c r="BI513" s="177">
        <f>IF(N513="nulová",J513,0)</f>
        <v>0</v>
      </c>
      <c r="BJ513" s="19" t="s">
        <v>79</v>
      </c>
      <c r="BK513" s="177">
        <f>ROUND(I513*H513,2)</f>
        <v>0</v>
      </c>
      <c r="BL513" s="19" t="s">
        <v>256</v>
      </c>
      <c r="BM513" s="176" t="s">
        <v>742</v>
      </c>
    </row>
    <row r="514" s="2" customFormat="1" ht="90" customHeight="1">
      <c r="A514" s="38"/>
      <c r="B514" s="164"/>
      <c r="C514" s="165" t="s">
        <v>743</v>
      </c>
      <c r="D514" s="165" t="s">
        <v>152</v>
      </c>
      <c r="E514" s="166" t="s">
        <v>744</v>
      </c>
      <c r="F514" s="167" t="s">
        <v>745</v>
      </c>
      <c r="G514" s="168" t="s">
        <v>422</v>
      </c>
      <c r="H514" s="169">
        <v>1</v>
      </c>
      <c r="I514" s="170"/>
      <c r="J514" s="171">
        <f>ROUND(I514*H514,2)</f>
        <v>0</v>
      </c>
      <c r="K514" s="167" t="s">
        <v>3</v>
      </c>
      <c r="L514" s="39"/>
      <c r="M514" s="172" t="s">
        <v>3</v>
      </c>
      <c r="N514" s="173" t="s">
        <v>42</v>
      </c>
      <c r="O514" s="72"/>
      <c r="P514" s="174">
        <f>O514*H514</f>
        <v>0</v>
      </c>
      <c r="Q514" s="174">
        <v>0.050000000000000003</v>
      </c>
      <c r="R514" s="174">
        <f>Q514*H514</f>
        <v>0.050000000000000003</v>
      </c>
      <c r="S514" s="174">
        <v>0</v>
      </c>
      <c r="T514" s="175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76" t="s">
        <v>256</v>
      </c>
      <c r="AT514" s="176" t="s">
        <v>152</v>
      </c>
      <c r="AU514" s="176" t="s">
        <v>81</v>
      </c>
      <c r="AY514" s="19" t="s">
        <v>150</v>
      </c>
      <c r="BE514" s="177">
        <f>IF(N514="základní",J514,0)</f>
        <v>0</v>
      </c>
      <c r="BF514" s="177">
        <f>IF(N514="snížená",J514,0)</f>
        <v>0</v>
      </c>
      <c r="BG514" s="177">
        <f>IF(N514="zákl. přenesená",J514,0)</f>
        <v>0</v>
      </c>
      <c r="BH514" s="177">
        <f>IF(N514="sníž. přenesená",J514,0)</f>
        <v>0</v>
      </c>
      <c r="BI514" s="177">
        <f>IF(N514="nulová",J514,0)</f>
        <v>0</v>
      </c>
      <c r="BJ514" s="19" t="s">
        <v>79</v>
      </c>
      <c r="BK514" s="177">
        <f>ROUND(I514*H514,2)</f>
        <v>0</v>
      </c>
      <c r="BL514" s="19" t="s">
        <v>256</v>
      </c>
      <c r="BM514" s="176" t="s">
        <v>746</v>
      </c>
    </row>
    <row r="515" s="2" customFormat="1" ht="90" customHeight="1">
      <c r="A515" s="38"/>
      <c r="B515" s="164"/>
      <c r="C515" s="165" t="s">
        <v>747</v>
      </c>
      <c r="D515" s="165" t="s">
        <v>152</v>
      </c>
      <c r="E515" s="166" t="s">
        <v>748</v>
      </c>
      <c r="F515" s="167" t="s">
        <v>749</v>
      </c>
      <c r="G515" s="168" t="s">
        <v>422</v>
      </c>
      <c r="H515" s="169">
        <v>1</v>
      </c>
      <c r="I515" s="170"/>
      <c r="J515" s="171">
        <f>ROUND(I515*H515,2)</f>
        <v>0</v>
      </c>
      <c r="K515" s="167" t="s">
        <v>3</v>
      </c>
      <c r="L515" s="39"/>
      <c r="M515" s="172" t="s">
        <v>3</v>
      </c>
      <c r="N515" s="173" t="s">
        <v>42</v>
      </c>
      <c r="O515" s="72"/>
      <c r="P515" s="174">
        <f>O515*H515</f>
        <v>0</v>
      </c>
      <c r="Q515" s="174">
        <v>0.050000000000000003</v>
      </c>
      <c r="R515" s="174">
        <f>Q515*H515</f>
        <v>0.050000000000000003</v>
      </c>
      <c r="S515" s="174">
        <v>0</v>
      </c>
      <c r="T515" s="175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76" t="s">
        <v>256</v>
      </c>
      <c r="AT515" s="176" t="s">
        <v>152</v>
      </c>
      <c r="AU515" s="176" t="s">
        <v>81</v>
      </c>
      <c r="AY515" s="19" t="s">
        <v>150</v>
      </c>
      <c r="BE515" s="177">
        <f>IF(N515="základní",J515,0)</f>
        <v>0</v>
      </c>
      <c r="BF515" s="177">
        <f>IF(N515="snížená",J515,0)</f>
        <v>0</v>
      </c>
      <c r="BG515" s="177">
        <f>IF(N515="zákl. přenesená",J515,0)</f>
        <v>0</v>
      </c>
      <c r="BH515" s="177">
        <f>IF(N515="sníž. přenesená",J515,0)</f>
        <v>0</v>
      </c>
      <c r="BI515" s="177">
        <f>IF(N515="nulová",J515,0)</f>
        <v>0</v>
      </c>
      <c r="BJ515" s="19" t="s">
        <v>79</v>
      </c>
      <c r="BK515" s="177">
        <f>ROUND(I515*H515,2)</f>
        <v>0</v>
      </c>
      <c r="BL515" s="19" t="s">
        <v>256</v>
      </c>
      <c r="BM515" s="176" t="s">
        <v>750</v>
      </c>
    </row>
    <row r="516" s="2" customFormat="1" ht="44.25" customHeight="1">
      <c r="A516" s="38"/>
      <c r="B516" s="164"/>
      <c r="C516" s="165" t="s">
        <v>751</v>
      </c>
      <c r="D516" s="165" t="s">
        <v>152</v>
      </c>
      <c r="E516" s="166" t="s">
        <v>752</v>
      </c>
      <c r="F516" s="167" t="s">
        <v>753</v>
      </c>
      <c r="G516" s="168" t="s">
        <v>181</v>
      </c>
      <c r="H516" s="169">
        <v>0.5</v>
      </c>
      <c r="I516" s="170"/>
      <c r="J516" s="171">
        <f>ROUND(I516*H516,2)</f>
        <v>0</v>
      </c>
      <c r="K516" s="167" t="s">
        <v>156</v>
      </c>
      <c r="L516" s="39"/>
      <c r="M516" s="172" t="s">
        <v>3</v>
      </c>
      <c r="N516" s="173" t="s">
        <v>42</v>
      </c>
      <c r="O516" s="72"/>
      <c r="P516" s="174">
        <f>O516*H516</f>
        <v>0</v>
      </c>
      <c r="Q516" s="174">
        <v>0</v>
      </c>
      <c r="R516" s="174">
        <f>Q516*H516</f>
        <v>0</v>
      </c>
      <c r="S516" s="174">
        <v>0</v>
      </c>
      <c r="T516" s="175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76" t="s">
        <v>256</v>
      </c>
      <c r="AT516" s="176" t="s">
        <v>152</v>
      </c>
      <c r="AU516" s="176" t="s">
        <v>81</v>
      </c>
      <c r="AY516" s="19" t="s">
        <v>150</v>
      </c>
      <c r="BE516" s="177">
        <f>IF(N516="základní",J516,0)</f>
        <v>0</v>
      </c>
      <c r="BF516" s="177">
        <f>IF(N516="snížená",J516,0)</f>
        <v>0</v>
      </c>
      <c r="BG516" s="177">
        <f>IF(N516="zákl. přenesená",J516,0)</f>
        <v>0</v>
      </c>
      <c r="BH516" s="177">
        <f>IF(N516="sníž. přenesená",J516,0)</f>
        <v>0</v>
      </c>
      <c r="BI516" s="177">
        <f>IF(N516="nulová",J516,0)</f>
        <v>0</v>
      </c>
      <c r="BJ516" s="19" t="s">
        <v>79</v>
      </c>
      <c r="BK516" s="177">
        <f>ROUND(I516*H516,2)</f>
        <v>0</v>
      </c>
      <c r="BL516" s="19" t="s">
        <v>256</v>
      </c>
      <c r="BM516" s="176" t="s">
        <v>754</v>
      </c>
    </row>
    <row r="517" s="12" customFormat="1" ht="22.8" customHeight="1">
      <c r="A517" s="12"/>
      <c r="B517" s="151"/>
      <c r="C517" s="12"/>
      <c r="D517" s="152" t="s">
        <v>70</v>
      </c>
      <c r="E517" s="162" t="s">
        <v>755</v>
      </c>
      <c r="F517" s="162" t="s">
        <v>756</v>
      </c>
      <c r="G517" s="12"/>
      <c r="H517" s="12"/>
      <c r="I517" s="154"/>
      <c r="J517" s="163">
        <f>BK517</f>
        <v>0</v>
      </c>
      <c r="K517" s="12"/>
      <c r="L517" s="151"/>
      <c r="M517" s="156"/>
      <c r="N517" s="157"/>
      <c r="O517" s="157"/>
      <c r="P517" s="158">
        <f>P518+SUM(P519:P523)+P556</f>
        <v>0</v>
      </c>
      <c r="Q517" s="157"/>
      <c r="R517" s="158">
        <f>R518+SUM(R519:R523)+R556</f>
        <v>5.4221728799999998</v>
      </c>
      <c r="S517" s="157"/>
      <c r="T517" s="159">
        <f>T518+SUM(T519:T523)+T556</f>
        <v>0.25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52" t="s">
        <v>81</v>
      </c>
      <c r="AT517" s="160" t="s">
        <v>70</v>
      </c>
      <c r="AU517" s="160" t="s">
        <v>79</v>
      </c>
      <c r="AY517" s="152" t="s">
        <v>150</v>
      </c>
      <c r="BK517" s="161">
        <f>BK518+SUM(BK519:BK523)+BK556</f>
        <v>0</v>
      </c>
    </row>
    <row r="518" s="2" customFormat="1">
      <c r="A518" s="38"/>
      <c r="B518" s="164"/>
      <c r="C518" s="165" t="s">
        <v>757</v>
      </c>
      <c r="D518" s="165" t="s">
        <v>152</v>
      </c>
      <c r="E518" s="166" t="s">
        <v>758</v>
      </c>
      <c r="F518" s="167" t="s">
        <v>759</v>
      </c>
      <c r="G518" s="168" t="s">
        <v>207</v>
      </c>
      <c r="H518" s="169">
        <v>1</v>
      </c>
      <c r="I518" s="170"/>
      <c r="J518" s="171">
        <f>ROUND(I518*H518,2)</f>
        <v>0</v>
      </c>
      <c r="K518" s="167" t="s">
        <v>156</v>
      </c>
      <c r="L518" s="39"/>
      <c r="M518" s="172" t="s">
        <v>3</v>
      </c>
      <c r="N518" s="173" t="s">
        <v>42</v>
      </c>
      <c r="O518" s="72"/>
      <c r="P518" s="174">
        <f>O518*H518</f>
        <v>0</v>
      </c>
      <c r="Q518" s="174">
        <v>0</v>
      </c>
      <c r="R518" s="174">
        <f>Q518*H518</f>
        <v>0</v>
      </c>
      <c r="S518" s="174">
        <v>0.050000000000000003</v>
      </c>
      <c r="T518" s="175">
        <f>S518*H518</f>
        <v>0.050000000000000003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176" t="s">
        <v>157</v>
      </c>
      <c r="AT518" s="176" t="s">
        <v>152</v>
      </c>
      <c r="AU518" s="176" t="s">
        <v>81</v>
      </c>
      <c r="AY518" s="19" t="s">
        <v>150</v>
      </c>
      <c r="BE518" s="177">
        <f>IF(N518="základní",J518,0)</f>
        <v>0</v>
      </c>
      <c r="BF518" s="177">
        <f>IF(N518="snížená",J518,0)</f>
        <v>0</v>
      </c>
      <c r="BG518" s="177">
        <f>IF(N518="zákl. přenesená",J518,0)</f>
        <v>0</v>
      </c>
      <c r="BH518" s="177">
        <f>IF(N518="sníž. přenesená",J518,0)</f>
        <v>0</v>
      </c>
      <c r="BI518" s="177">
        <f>IF(N518="nulová",J518,0)</f>
        <v>0</v>
      </c>
      <c r="BJ518" s="19" t="s">
        <v>79</v>
      </c>
      <c r="BK518" s="177">
        <f>ROUND(I518*H518,2)</f>
        <v>0</v>
      </c>
      <c r="BL518" s="19" t="s">
        <v>157</v>
      </c>
      <c r="BM518" s="176" t="s">
        <v>760</v>
      </c>
    </row>
    <row r="519" s="2" customFormat="1">
      <c r="A519" s="38"/>
      <c r="B519" s="164"/>
      <c r="C519" s="165" t="s">
        <v>761</v>
      </c>
      <c r="D519" s="165" t="s">
        <v>152</v>
      </c>
      <c r="E519" s="166" t="s">
        <v>762</v>
      </c>
      <c r="F519" s="167" t="s">
        <v>763</v>
      </c>
      <c r="G519" s="168" t="s">
        <v>207</v>
      </c>
      <c r="H519" s="169">
        <v>2</v>
      </c>
      <c r="I519" s="170"/>
      <c r="J519" s="171">
        <f>ROUND(I519*H519,2)</f>
        <v>0</v>
      </c>
      <c r="K519" s="167" t="s">
        <v>156</v>
      </c>
      <c r="L519" s="39"/>
      <c r="M519" s="172" t="s">
        <v>3</v>
      </c>
      <c r="N519" s="173" t="s">
        <v>42</v>
      </c>
      <c r="O519" s="72"/>
      <c r="P519" s="174">
        <f>O519*H519</f>
        <v>0</v>
      </c>
      <c r="Q519" s="174">
        <v>0</v>
      </c>
      <c r="R519" s="174">
        <f>Q519*H519</f>
        <v>0</v>
      </c>
      <c r="S519" s="174">
        <v>0.10000000000000001</v>
      </c>
      <c r="T519" s="175">
        <f>S519*H519</f>
        <v>0.20000000000000001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76" t="s">
        <v>157</v>
      </c>
      <c r="AT519" s="176" t="s">
        <v>152</v>
      </c>
      <c r="AU519" s="176" t="s">
        <v>81</v>
      </c>
      <c r="AY519" s="19" t="s">
        <v>150</v>
      </c>
      <c r="BE519" s="177">
        <f>IF(N519="základní",J519,0)</f>
        <v>0</v>
      </c>
      <c r="BF519" s="177">
        <f>IF(N519="snížená",J519,0)</f>
        <v>0</v>
      </c>
      <c r="BG519" s="177">
        <f>IF(N519="zákl. přenesená",J519,0)</f>
        <v>0</v>
      </c>
      <c r="BH519" s="177">
        <f>IF(N519="sníž. přenesená",J519,0)</f>
        <v>0</v>
      </c>
      <c r="BI519" s="177">
        <f>IF(N519="nulová",J519,0)</f>
        <v>0</v>
      </c>
      <c r="BJ519" s="19" t="s">
        <v>79</v>
      </c>
      <c r="BK519" s="177">
        <f>ROUND(I519*H519,2)</f>
        <v>0</v>
      </c>
      <c r="BL519" s="19" t="s">
        <v>157</v>
      </c>
      <c r="BM519" s="176" t="s">
        <v>764</v>
      </c>
    </row>
    <row r="520" s="2" customFormat="1">
      <c r="A520" s="38"/>
      <c r="B520" s="164"/>
      <c r="C520" s="165" t="s">
        <v>765</v>
      </c>
      <c r="D520" s="165" t="s">
        <v>152</v>
      </c>
      <c r="E520" s="166" t="s">
        <v>766</v>
      </c>
      <c r="F520" s="167" t="s">
        <v>767</v>
      </c>
      <c r="G520" s="168" t="s">
        <v>422</v>
      </c>
      <c r="H520" s="169">
        <v>4</v>
      </c>
      <c r="I520" s="170"/>
      <c r="J520" s="171">
        <f>ROUND(I520*H520,2)</f>
        <v>0</v>
      </c>
      <c r="K520" s="167" t="s">
        <v>3</v>
      </c>
      <c r="L520" s="39"/>
      <c r="M520" s="172" t="s">
        <v>3</v>
      </c>
      <c r="N520" s="173" t="s">
        <v>42</v>
      </c>
      <c r="O520" s="72"/>
      <c r="P520" s="174">
        <f>O520*H520</f>
        <v>0</v>
      </c>
      <c r="Q520" s="174">
        <v>0.02</v>
      </c>
      <c r="R520" s="174">
        <f>Q520*H520</f>
        <v>0.080000000000000002</v>
      </c>
      <c r="S520" s="174">
        <v>0</v>
      </c>
      <c r="T520" s="175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76" t="s">
        <v>256</v>
      </c>
      <c r="AT520" s="176" t="s">
        <v>152</v>
      </c>
      <c r="AU520" s="176" t="s">
        <v>81</v>
      </c>
      <c r="AY520" s="19" t="s">
        <v>150</v>
      </c>
      <c r="BE520" s="177">
        <f>IF(N520="základní",J520,0)</f>
        <v>0</v>
      </c>
      <c r="BF520" s="177">
        <f>IF(N520="snížená",J520,0)</f>
        <v>0</v>
      </c>
      <c r="BG520" s="177">
        <f>IF(N520="zákl. přenesená",J520,0)</f>
        <v>0</v>
      </c>
      <c r="BH520" s="177">
        <f>IF(N520="sníž. přenesená",J520,0)</f>
        <v>0</v>
      </c>
      <c r="BI520" s="177">
        <f>IF(N520="nulová",J520,0)</f>
        <v>0</v>
      </c>
      <c r="BJ520" s="19" t="s">
        <v>79</v>
      </c>
      <c r="BK520" s="177">
        <f>ROUND(I520*H520,2)</f>
        <v>0</v>
      </c>
      <c r="BL520" s="19" t="s">
        <v>256</v>
      </c>
      <c r="BM520" s="176" t="s">
        <v>768</v>
      </c>
    </row>
    <row r="521" s="2" customFormat="1" ht="78" customHeight="1">
      <c r="A521" s="38"/>
      <c r="B521" s="164"/>
      <c r="C521" s="165" t="s">
        <v>769</v>
      </c>
      <c r="D521" s="165" t="s">
        <v>152</v>
      </c>
      <c r="E521" s="166" t="s">
        <v>770</v>
      </c>
      <c r="F521" s="167" t="s">
        <v>771</v>
      </c>
      <c r="G521" s="168" t="s">
        <v>422</v>
      </c>
      <c r="H521" s="169">
        <v>4</v>
      </c>
      <c r="I521" s="170"/>
      <c r="J521" s="171">
        <f>ROUND(I521*H521,2)</f>
        <v>0</v>
      </c>
      <c r="K521" s="167" t="s">
        <v>3</v>
      </c>
      <c r="L521" s="39"/>
      <c r="M521" s="172" t="s">
        <v>3</v>
      </c>
      <c r="N521" s="173" t="s">
        <v>42</v>
      </c>
      <c r="O521" s="72"/>
      <c r="P521" s="174">
        <f>O521*H521</f>
        <v>0</v>
      </c>
      <c r="Q521" s="174">
        <v>0.20000000000000001</v>
      </c>
      <c r="R521" s="174">
        <f>Q521*H521</f>
        <v>0.80000000000000004</v>
      </c>
      <c r="S521" s="174">
        <v>0</v>
      </c>
      <c r="T521" s="175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76" t="s">
        <v>256</v>
      </c>
      <c r="AT521" s="176" t="s">
        <v>152</v>
      </c>
      <c r="AU521" s="176" t="s">
        <v>81</v>
      </c>
      <c r="AY521" s="19" t="s">
        <v>150</v>
      </c>
      <c r="BE521" s="177">
        <f>IF(N521="základní",J521,0)</f>
        <v>0</v>
      </c>
      <c r="BF521" s="177">
        <f>IF(N521="snížená",J521,0)</f>
        <v>0</v>
      </c>
      <c r="BG521" s="177">
        <f>IF(N521="zákl. přenesená",J521,0)</f>
        <v>0</v>
      </c>
      <c r="BH521" s="177">
        <f>IF(N521="sníž. přenesená",J521,0)</f>
        <v>0</v>
      </c>
      <c r="BI521" s="177">
        <f>IF(N521="nulová",J521,0)</f>
        <v>0</v>
      </c>
      <c r="BJ521" s="19" t="s">
        <v>79</v>
      </c>
      <c r="BK521" s="177">
        <f>ROUND(I521*H521,2)</f>
        <v>0</v>
      </c>
      <c r="BL521" s="19" t="s">
        <v>256</v>
      </c>
      <c r="BM521" s="176" t="s">
        <v>772</v>
      </c>
    </row>
    <row r="522" s="2" customFormat="1" ht="44.25" customHeight="1">
      <c r="A522" s="38"/>
      <c r="B522" s="164"/>
      <c r="C522" s="165" t="s">
        <v>773</v>
      </c>
      <c r="D522" s="165" t="s">
        <v>152</v>
      </c>
      <c r="E522" s="166" t="s">
        <v>774</v>
      </c>
      <c r="F522" s="167" t="s">
        <v>775</v>
      </c>
      <c r="G522" s="168" t="s">
        <v>181</v>
      </c>
      <c r="H522" s="169">
        <v>5.4180000000000001</v>
      </c>
      <c r="I522" s="170"/>
      <c r="J522" s="171">
        <f>ROUND(I522*H522,2)</f>
        <v>0</v>
      </c>
      <c r="K522" s="167" t="s">
        <v>156</v>
      </c>
      <c r="L522" s="39"/>
      <c r="M522" s="172" t="s">
        <v>3</v>
      </c>
      <c r="N522" s="173" t="s">
        <v>42</v>
      </c>
      <c r="O522" s="72"/>
      <c r="P522" s="174">
        <f>O522*H522</f>
        <v>0</v>
      </c>
      <c r="Q522" s="174">
        <v>0</v>
      </c>
      <c r="R522" s="174">
        <f>Q522*H522</f>
        <v>0</v>
      </c>
      <c r="S522" s="174">
        <v>0</v>
      </c>
      <c r="T522" s="175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76" t="s">
        <v>256</v>
      </c>
      <c r="AT522" s="176" t="s">
        <v>152</v>
      </c>
      <c r="AU522" s="176" t="s">
        <v>81</v>
      </c>
      <c r="AY522" s="19" t="s">
        <v>150</v>
      </c>
      <c r="BE522" s="177">
        <f>IF(N522="základní",J522,0)</f>
        <v>0</v>
      </c>
      <c r="BF522" s="177">
        <f>IF(N522="snížená",J522,0)</f>
        <v>0</v>
      </c>
      <c r="BG522" s="177">
        <f>IF(N522="zákl. přenesená",J522,0)</f>
        <v>0</v>
      </c>
      <c r="BH522" s="177">
        <f>IF(N522="sníž. přenesená",J522,0)</f>
        <v>0</v>
      </c>
      <c r="BI522" s="177">
        <f>IF(N522="nulová",J522,0)</f>
        <v>0</v>
      </c>
      <c r="BJ522" s="19" t="s">
        <v>79</v>
      </c>
      <c r="BK522" s="177">
        <f>ROUND(I522*H522,2)</f>
        <v>0</v>
      </c>
      <c r="BL522" s="19" t="s">
        <v>256</v>
      </c>
      <c r="BM522" s="176" t="s">
        <v>776</v>
      </c>
    </row>
    <row r="523" s="12" customFormat="1" ht="20.88" customHeight="1">
      <c r="A523" s="12"/>
      <c r="B523" s="151"/>
      <c r="C523" s="12"/>
      <c r="D523" s="152" t="s">
        <v>70</v>
      </c>
      <c r="E523" s="162" t="s">
        <v>777</v>
      </c>
      <c r="F523" s="162" t="s">
        <v>778</v>
      </c>
      <c r="G523" s="12"/>
      <c r="H523" s="12"/>
      <c r="I523" s="154"/>
      <c r="J523" s="163">
        <f>BK523</f>
        <v>0</v>
      </c>
      <c r="K523" s="12"/>
      <c r="L523" s="151"/>
      <c r="M523" s="156"/>
      <c r="N523" s="157"/>
      <c r="O523" s="157"/>
      <c r="P523" s="158">
        <f>SUM(P524:P555)</f>
        <v>0</v>
      </c>
      <c r="Q523" s="157"/>
      <c r="R523" s="158">
        <f>SUM(R524:R555)</f>
        <v>0.7727212</v>
      </c>
      <c r="S523" s="157"/>
      <c r="T523" s="159">
        <f>SUM(T524:T555)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52" t="s">
        <v>81</v>
      </c>
      <c r="AT523" s="160" t="s">
        <v>70</v>
      </c>
      <c r="AU523" s="160" t="s">
        <v>81</v>
      </c>
      <c r="AY523" s="152" t="s">
        <v>150</v>
      </c>
      <c r="BK523" s="161">
        <f>SUM(BK524:BK555)</f>
        <v>0</v>
      </c>
    </row>
    <row r="524" s="2" customFormat="1">
      <c r="A524" s="38"/>
      <c r="B524" s="164"/>
      <c r="C524" s="165" t="s">
        <v>779</v>
      </c>
      <c r="D524" s="165" t="s">
        <v>152</v>
      </c>
      <c r="E524" s="166" t="s">
        <v>780</v>
      </c>
      <c r="F524" s="167" t="s">
        <v>781</v>
      </c>
      <c r="G524" s="168" t="s">
        <v>782</v>
      </c>
      <c r="H524" s="169">
        <v>41.359999999999999</v>
      </c>
      <c r="I524" s="170"/>
      <c r="J524" s="171">
        <f>ROUND(I524*H524,2)</f>
        <v>0</v>
      </c>
      <c r="K524" s="167" t="s">
        <v>156</v>
      </c>
      <c r="L524" s="39"/>
      <c r="M524" s="172" t="s">
        <v>3</v>
      </c>
      <c r="N524" s="173" t="s">
        <v>42</v>
      </c>
      <c r="O524" s="72"/>
      <c r="P524" s="174">
        <f>O524*H524</f>
        <v>0</v>
      </c>
      <c r="Q524" s="174">
        <v>6.9999999999999994E-05</v>
      </c>
      <c r="R524" s="174">
        <f>Q524*H524</f>
        <v>0.0028951999999999997</v>
      </c>
      <c r="S524" s="174">
        <v>0</v>
      </c>
      <c r="T524" s="175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176" t="s">
        <v>256</v>
      </c>
      <c r="AT524" s="176" t="s">
        <v>152</v>
      </c>
      <c r="AU524" s="176" t="s">
        <v>166</v>
      </c>
      <c r="AY524" s="19" t="s">
        <v>150</v>
      </c>
      <c r="BE524" s="177">
        <f>IF(N524="základní",J524,0)</f>
        <v>0</v>
      </c>
      <c r="BF524" s="177">
        <f>IF(N524="snížená",J524,0)</f>
        <v>0</v>
      </c>
      <c r="BG524" s="177">
        <f>IF(N524="zákl. přenesená",J524,0)</f>
        <v>0</v>
      </c>
      <c r="BH524" s="177">
        <f>IF(N524="sníž. přenesená",J524,0)</f>
        <v>0</v>
      </c>
      <c r="BI524" s="177">
        <f>IF(N524="nulová",J524,0)</f>
        <v>0</v>
      </c>
      <c r="BJ524" s="19" t="s">
        <v>79</v>
      </c>
      <c r="BK524" s="177">
        <f>ROUND(I524*H524,2)</f>
        <v>0</v>
      </c>
      <c r="BL524" s="19" t="s">
        <v>256</v>
      </c>
      <c r="BM524" s="176" t="s">
        <v>783</v>
      </c>
    </row>
    <row r="525" s="13" customFormat="1">
      <c r="A525" s="13"/>
      <c r="B525" s="178"/>
      <c r="C525" s="13"/>
      <c r="D525" s="179" t="s">
        <v>159</v>
      </c>
      <c r="E525" s="180" t="s">
        <v>3</v>
      </c>
      <c r="F525" s="181" t="s">
        <v>784</v>
      </c>
      <c r="G525" s="13"/>
      <c r="H525" s="180" t="s">
        <v>3</v>
      </c>
      <c r="I525" s="182"/>
      <c r="J525" s="13"/>
      <c r="K525" s="13"/>
      <c r="L525" s="178"/>
      <c r="M525" s="183"/>
      <c r="N525" s="184"/>
      <c r="O525" s="184"/>
      <c r="P525" s="184"/>
      <c r="Q525" s="184"/>
      <c r="R525" s="184"/>
      <c r="S525" s="184"/>
      <c r="T525" s="18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80" t="s">
        <v>159</v>
      </c>
      <c r="AU525" s="180" t="s">
        <v>166</v>
      </c>
      <c r="AV525" s="13" t="s">
        <v>79</v>
      </c>
      <c r="AW525" s="13" t="s">
        <v>32</v>
      </c>
      <c r="AX525" s="13" t="s">
        <v>71</v>
      </c>
      <c r="AY525" s="180" t="s">
        <v>150</v>
      </c>
    </row>
    <row r="526" s="14" customFormat="1">
      <c r="A526" s="14"/>
      <c r="B526" s="186"/>
      <c r="C526" s="14"/>
      <c r="D526" s="179" t="s">
        <v>159</v>
      </c>
      <c r="E526" s="187" t="s">
        <v>3</v>
      </c>
      <c r="F526" s="188" t="s">
        <v>785</v>
      </c>
      <c r="G526" s="14"/>
      <c r="H526" s="189">
        <v>28.800000000000001</v>
      </c>
      <c r="I526" s="190"/>
      <c r="J526" s="14"/>
      <c r="K526" s="14"/>
      <c r="L526" s="186"/>
      <c r="M526" s="191"/>
      <c r="N526" s="192"/>
      <c r="O526" s="192"/>
      <c r="P526" s="192"/>
      <c r="Q526" s="192"/>
      <c r="R526" s="192"/>
      <c r="S526" s="192"/>
      <c r="T526" s="19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87" t="s">
        <v>159</v>
      </c>
      <c r="AU526" s="187" t="s">
        <v>166</v>
      </c>
      <c r="AV526" s="14" t="s">
        <v>81</v>
      </c>
      <c r="AW526" s="14" t="s">
        <v>32</v>
      </c>
      <c r="AX526" s="14" t="s">
        <v>71</v>
      </c>
      <c r="AY526" s="187" t="s">
        <v>150</v>
      </c>
    </row>
    <row r="527" s="13" customFormat="1">
      <c r="A527" s="13"/>
      <c r="B527" s="178"/>
      <c r="C527" s="13"/>
      <c r="D527" s="179" t="s">
        <v>159</v>
      </c>
      <c r="E527" s="180" t="s">
        <v>3</v>
      </c>
      <c r="F527" s="181" t="s">
        <v>786</v>
      </c>
      <c r="G527" s="13"/>
      <c r="H527" s="180" t="s">
        <v>3</v>
      </c>
      <c r="I527" s="182"/>
      <c r="J527" s="13"/>
      <c r="K527" s="13"/>
      <c r="L527" s="178"/>
      <c r="M527" s="183"/>
      <c r="N527" s="184"/>
      <c r="O527" s="184"/>
      <c r="P527" s="184"/>
      <c r="Q527" s="184"/>
      <c r="R527" s="184"/>
      <c r="S527" s="184"/>
      <c r="T527" s="18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0" t="s">
        <v>159</v>
      </c>
      <c r="AU527" s="180" t="s">
        <v>166</v>
      </c>
      <c r="AV527" s="13" t="s">
        <v>79</v>
      </c>
      <c r="AW527" s="13" t="s">
        <v>32</v>
      </c>
      <c r="AX527" s="13" t="s">
        <v>71</v>
      </c>
      <c r="AY527" s="180" t="s">
        <v>150</v>
      </c>
    </row>
    <row r="528" s="14" customFormat="1">
      <c r="A528" s="14"/>
      <c r="B528" s="186"/>
      <c r="C528" s="14"/>
      <c r="D528" s="179" t="s">
        <v>159</v>
      </c>
      <c r="E528" s="187" t="s">
        <v>3</v>
      </c>
      <c r="F528" s="188" t="s">
        <v>787</v>
      </c>
      <c r="G528" s="14"/>
      <c r="H528" s="189">
        <v>12.560000000000001</v>
      </c>
      <c r="I528" s="190"/>
      <c r="J528" s="14"/>
      <c r="K528" s="14"/>
      <c r="L528" s="186"/>
      <c r="M528" s="191"/>
      <c r="N528" s="192"/>
      <c r="O528" s="192"/>
      <c r="P528" s="192"/>
      <c r="Q528" s="192"/>
      <c r="R528" s="192"/>
      <c r="S528" s="192"/>
      <c r="T528" s="19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87" t="s">
        <v>159</v>
      </c>
      <c r="AU528" s="187" t="s">
        <v>166</v>
      </c>
      <c r="AV528" s="14" t="s">
        <v>81</v>
      </c>
      <c r="AW528" s="14" t="s">
        <v>32</v>
      </c>
      <c r="AX528" s="14" t="s">
        <v>71</v>
      </c>
      <c r="AY528" s="187" t="s">
        <v>150</v>
      </c>
    </row>
    <row r="529" s="15" customFormat="1">
      <c r="A529" s="15"/>
      <c r="B529" s="194"/>
      <c r="C529" s="15"/>
      <c r="D529" s="179" t="s">
        <v>159</v>
      </c>
      <c r="E529" s="195" t="s">
        <v>3</v>
      </c>
      <c r="F529" s="196" t="s">
        <v>211</v>
      </c>
      <c r="G529" s="15"/>
      <c r="H529" s="197">
        <v>41.359999999999999</v>
      </c>
      <c r="I529" s="198"/>
      <c r="J529" s="15"/>
      <c r="K529" s="15"/>
      <c r="L529" s="194"/>
      <c r="M529" s="199"/>
      <c r="N529" s="200"/>
      <c r="O529" s="200"/>
      <c r="P529" s="200"/>
      <c r="Q529" s="200"/>
      <c r="R529" s="200"/>
      <c r="S529" s="200"/>
      <c r="T529" s="201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195" t="s">
        <v>159</v>
      </c>
      <c r="AU529" s="195" t="s">
        <v>166</v>
      </c>
      <c r="AV529" s="15" t="s">
        <v>157</v>
      </c>
      <c r="AW529" s="15" t="s">
        <v>32</v>
      </c>
      <c r="AX529" s="15" t="s">
        <v>79</v>
      </c>
      <c r="AY529" s="195" t="s">
        <v>150</v>
      </c>
    </row>
    <row r="530" s="2" customFormat="1" ht="16.5" customHeight="1">
      <c r="A530" s="38"/>
      <c r="B530" s="164"/>
      <c r="C530" s="210" t="s">
        <v>788</v>
      </c>
      <c r="D530" s="210" t="s">
        <v>380</v>
      </c>
      <c r="E530" s="211" t="s">
        <v>789</v>
      </c>
      <c r="F530" s="212" t="s">
        <v>790</v>
      </c>
      <c r="G530" s="213" t="s">
        <v>181</v>
      </c>
      <c r="H530" s="214">
        <v>0.014999999999999999</v>
      </c>
      <c r="I530" s="215"/>
      <c r="J530" s="216">
        <f>ROUND(I530*H530,2)</f>
        <v>0</v>
      </c>
      <c r="K530" s="212" t="s">
        <v>3</v>
      </c>
      <c r="L530" s="217"/>
      <c r="M530" s="218" t="s">
        <v>3</v>
      </c>
      <c r="N530" s="219" t="s">
        <v>42</v>
      </c>
      <c r="O530" s="72"/>
      <c r="P530" s="174">
        <f>O530*H530</f>
        <v>0</v>
      </c>
      <c r="Q530" s="174">
        <v>1</v>
      </c>
      <c r="R530" s="174">
        <f>Q530*H530</f>
        <v>0.014999999999999999</v>
      </c>
      <c r="S530" s="174">
        <v>0</v>
      </c>
      <c r="T530" s="175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76" t="s">
        <v>364</v>
      </c>
      <c r="AT530" s="176" t="s">
        <v>380</v>
      </c>
      <c r="AU530" s="176" t="s">
        <v>166</v>
      </c>
      <c r="AY530" s="19" t="s">
        <v>150</v>
      </c>
      <c r="BE530" s="177">
        <f>IF(N530="základní",J530,0)</f>
        <v>0</v>
      </c>
      <c r="BF530" s="177">
        <f>IF(N530="snížená",J530,0)</f>
        <v>0</v>
      </c>
      <c r="BG530" s="177">
        <f>IF(N530="zákl. přenesená",J530,0)</f>
        <v>0</v>
      </c>
      <c r="BH530" s="177">
        <f>IF(N530="sníž. přenesená",J530,0)</f>
        <v>0</v>
      </c>
      <c r="BI530" s="177">
        <f>IF(N530="nulová",J530,0)</f>
        <v>0</v>
      </c>
      <c r="BJ530" s="19" t="s">
        <v>79</v>
      </c>
      <c r="BK530" s="177">
        <f>ROUND(I530*H530,2)</f>
        <v>0</v>
      </c>
      <c r="BL530" s="19" t="s">
        <v>256</v>
      </c>
      <c r="BM530" s="176" t="s">
        <v>791</v>
      </c>
    </row>
    <row r="531" s="13" customFormat="1">
      <c r="A531" s="13"/>
      <c r="B531" s="178"/>
      <c r="C531" s="13"/>
      <c r="D531" s="179" t="s">
        <v>159</v>
      </c>
      <c r="E531" s="180" t="s">
        <v>3</v>
      </c>
      <c r="F531" s="181" t="s">
        <v>786</v>
      </c>
      <c r="G531" s="13"/>
      <c r="H531" s="180" t="s">
        <v>3</v>
      </c>
      <c r="I531" s="182"/>
      <c r="J531" s="13"/>
      <c r="K531" s="13"/>
      <c r="L531" s="178"/>
      <c r="M531" s="183"/>
      <c r="N531" s="184"/>
      <c r="O531" s="184"/>
      <c r="P531" s="184"/>
      <c r="Q531" s="184"/>
      <c r="R531" s="184"/>
      <c r="S531" s="184"/>
      <c r="T531" s="18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80" t="s">
        <v>159</v>
      </c>
      <c r="AU531" s="180" t="s">
        <v>166</v>
      </c>
      <c r="AV531" s="13" t="s">
        <v>79</v>
      </c>
      <c r="AW531" s="13" t="s">
        <v>32</v>
      </c>
      <c r="AX531" s="13" t="s">
        <v>71</v>
      </c>
      <c r="AY531" s="180" t="s">
        <v>150</v>
      </c>
    </row>
    <row r="532" s="14" customFormat="1">
      <c r="A532" s="14"/>
      <c r="B532" s="186"/>
      <c r="C532" s="14"/>
      <c r="D532" s="179" t="s">
        <v>159</v>
      </c>
      <c r="E532" s="187" t="s">
        <v>3</v>
      </c>
      <c r="F532" s="188" t="s">
        <v>792</v>
      </c>
      <c r="G532" s="14"/>
      <c r="H532" s="189">
        <v>0.012999999999999999</v>
      </c>
      <c r="I532" s="190"/>
      <c r="J532" s="14"/>
      <c r="K532" s="14"/>
      <c r="L532" s="186"/>
      <c r="M532" s="191"/>
      <c r="N532" s="192"/>
      <c r="O532" s="192"/>
      <c r="P532" s="192"/>
      <c r="Q532" s="192"/>
      <c r="R532" s="192"/>
      <c r="S532" s="192"/>
      <c r="T532" s="19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87" t="s">
        <v>159</v>
      </c>
      <c r="AU532" s="187" t="s">
        <v>166</v>
      </c>
      <c r="AV532" s="14" t="s">
        <v>81</v>
      </c>
      <c r="AW532" s="14" t="s">
        <v>32</v>
      </c>
      <c r="AX532" s="14" t="s">
        <v>79</v>
      </c>
      <c r="AY532" s="187" t="s">
        <v>150</v>
      </c>
    </row>
    <row r="533" s="14" customFormat="1">
      <c r="A533" s="14"/>
      <c r="B533" s="186"/>
      <c r="C533" s="14"/>
      <c r="D533" s="179" t="s">
        <v>159</v>
      </c>
      <c r="E533" s="14"/>
      <c r="F533" s="188" t="s">
        <v>793</v>
      </c>
      <c r="G533" s="14"/>
      <c r="H533" s="189">
        <v>0.014999999999999999</v>
      </c>
      <c r="I533" s="190"/>
      <c r="J533" s="14"/>
      <c r="K533" s="14"/>
      <c r="L533" s="186"/>
      <c r="M533" s="191"/>
      <c r="N533" s="192"/>
      <c r="O533" s="192"/>
      <c r="P533" s="192"/>
      <c r="Q533" s="192"/>
      <c r="R533" s="192"/>
      <c r="S533" s="192"/>
      <c r="T533" s="19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187" t="s">
        <v>159</v>
      </c>
      <c r="AU533" s="187" t="s">
        <v>166</v>
      </c>
      <c r="AV533" s="14" t="s">
        <v>81</v>
      </c>
      <c r="AW533" s="14" t="s">
        <v>4</v>
      </c>
      <c r="AX533" s="14" t="s">
        <v>79</v>
      </c>
      <c r="AY533" s="187" t="s">
        <v>150</v>
      </c>
    </row>
    <row r="534" s="2" customFormat="1">
      <c r="A534" s="38"/>
      <c r="B534" s="164"/>
      <c r="C534" s="210" t="s">
        <v>794</v>
      </c>
      <c r="D534" s="210" t="s">
        <v>380</v>
      </c>
      <c r="E534" s="211" t="s">
        <v>795</v>
      </c>
      <c r="F534" s="212" t="s">
        <v>796</v>
      </c>
      <c r="G534" s="213" t="s">
        <v>181</v>
      </c>
      <c r="H534" s="214">
        <v>0.032000000000000001</v>
      </c>
      <c r="I534" s="215"/>
      <c r="J534" s="216">
        <f>ROUND(I534*H534,2)</f>
        <v>0</v>
      </c>
      <c r="K534" s="212" t="s">
        <v>3</v>
      </c>
      <c r="L534" s="217"/>
      <c r="M534" s="218" t="s">
        <v>3</v>
      </c>
      <c r="N534" s="219" t="s">
        <v>42</v>
      </c>
      <c r="O534" s="72"/>
      <c r="P534" s="174">
        <f>O534*H534</f>
        <v>0</v>
      </c>
      <c r="Q534" s="174">
        <v>1</v>
      </c>
      <c r="R534" s="174">
        <f>Q534*H534</f>
        <v>0.032000000000000001</v>
      </c>
      <c r="S534" s="174">
        <v>0</v>
      </c>
      <c r="T534" s="175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76" t="s">
        <v>364</v>
      </c>
      <c r="AT534" s="176" t="s">
        <v>380</v>
      </c>
      <c r="AU534" s="176" t="s">
        <v>166</v>
      </c>
      <c r="AY534" s="19" t="s">
        <v>150</v>
      </c>
      <c r="BE534" s="177">
        <f>IF(N534="základní",J534,0)</f>
        <v>0</v>
      </c>
      <c r="BF534" s="177">
        <f>IF(N534="snížená",J534,0)</f>
        <v>0</v>
      </c>
      <c r="BG534" s="177">
        <f>IF(N534="zákl. přenesená",J534,0)</f>
        <v>0</v>
      </c>
      <c r="BH534" s="177">
        <f>IF(N534="sníž. přenesená",J534,0)</f>
        <v>0</v>
      </c>
      <c r="BI534" s="177">
        <f>IF(N534="nulová",J534,0)</f>
        <v>0</v>
      </c>
      <c r="BJ534" s="19" t="s">
        <v>79</v>
      </c>
      <c r="BK534" s="177">
        <f>ROUND(I534*H534,2)</f>
        <v>0</v>
      </c>
      <c r="BL534" s="19" t="s">
        <v>256</v>
      </c>
      <c r="BM534" s="176" t="s">
        <v>797</v>
      </c>
    </row>
    <row r="535" s="13" customFormat="1">
      <c r="A535" s="13"/>
      <c r="B535" s="178"/>
      <c r="C535" s="13"/>
      <c r="D535" s="179" t="s">
        <v>159</v>
      </c>
      <c r="E535" s="180" t="s">
        <v>3</v>
      </c>
      <c r="F535" s="181" t="s">
        <v>784</v>
      </c>
      <c r="G535" s="13"/>
      <c r="H535" s="180" t="s">
        <v>3</v>
      </c>
      <c r="I535" s="182"/>
      <c r="J535" s="13"/>
      <c r="K535" s="13"/>
      <c r="L535" s="178"/>
      <c r="M535" s="183"/>
      <c r="N535" s="184"/>
      <c r="O535" s="184"/>
      <c r="P535" s="184"/>
      <c r="Q535" s="184"/>
      <c r="R535" s="184"/>
      <c r="S535" s="184"/>
      <c r="T535" s="18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0" t="s">
        <v>159</v>
      </c>
      <c r="AU535" s="180" t="s">
        <v>166</v>
      </c>
      <c r="AV535" s="13" t="s">
        <v>79</v>
      </c>
      <c r="AW535" s="13" t="s">
        <v>32</v>
      </c>
      <c r="AX535" s="13" t="s">
        <v>71</v>
      </c>
      <c r="AY535" s="180" t="s">
        <v>150</v>
      </c>
    </row>
    <row r="536" s="14" customFormat="1">
      <c r="A536" s="14"/>
      <c r="B536" s="186"/>
      <c r="C536" s="14"/>
      <c r="D536" s="179" t="s">
        <v>159</v>
      </c>
      <c r="E536" s="187" t="s">
        <v>3</v>
      </c>
      <c r="F536" s="188" t="s">
        <v>798</v>
      </c>
      <c r="G536" s="14"/>
      <c r="H536" s="189">
        <v>0.029000000000000001</v>
      </c>
      <c r="I536" s="190"/>
      <c r="J536" s="14"/>
      <c r="K536" s="14"/>
      <c r="L536" s="186"/>
      <c r="M536" s="191"/>
      <c r="N536" s="192"/>
      <c r="O536" s="192"/>
      <c r="P536" s="192"/>
      <c r="Q536" s="192"/>
      <c r="R536" s="192"/>
      <c r="S536" s="192"/>
      <c r="T536" s="19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87" t="s">
        <v>159</v>
      </c>
      <c r="AU536" s="187" t="s">
        <v>166</v>
      </c>
      <c r="AV536" s="14" t="s">
        <v>81</v>
      </c>
      <c r="AW536" s="14" t="s">
        <v>32</v>
      </c>
      <c r="AX536" s="14" t="s">
        <v>79</v>
      </c>
      <c r="AY536" s="187" t="s">
        <v>150</v>
      </c>
    </row>
    <row r="537" s="14" customFormat="1">
      <c r="A537" s="14"/>
      <c r="B537" s="186"/>
      <c r="C537" s="14"/>
      <c r="D537" s="179" t="s">
        <v>159</v>
      </c>
      <c r="E537" s="14"/>
      <c r="F537" s="188" t="s">
        <v>799</v>
      </c>
      <c r="G537" s="14"/>
      <c r="H537" s="189">
        <v>0.032000000000000001</v>
      </c>
      <c r="I537" s="190"/>
      <c r="J537" s="14"/>
      <c r="K537" s="14"/>
      <c r="L537" s="186"/>
      <c r="M537" s="191"/>
      <c r="N537" s="192"/>
      <c r="O537" s="192"/>
      <c r="P537" s="192"/>
      <c r="Q537" s="192"/>
      <c r="R537" s="192"/>
      <c r="S537" s="192"/>
      <c r="T537" s="19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87" t="s">
        <v>159</v>
      </c>
      <c r="AU537" s="187" t="s">
        <v>166</v>
      </c>
      <c r="AV537" s="14" t="s">
        <v>81</v>
      </c>
      <c r="AW537" s="14" t="s">
        <v>4</v>
      </c>
      <c r="AX537" s="14" t="s">
        <v>79</v>
      </c>
      <c r="AY537" s="187" t="s">
        <v>150</v>
      </c>
    </row>
    <row r="538" s="2" customFormat="1">
      <c r="A538" s="38"/>
      <c r="B538" s="164"/>
      <c r="C538" s="165" t="s">
        <v>800</v>
      </c>
      <c r="D538" s="165" t="s">
        <v>152</v>
      </c>
      <c r="E538" s="166" t="s">
        <v>801</v>
      </c>
      <c r="F538" s="167" t="s">
        <v>802</v>
      </c>
      <c r="G538" s="168" t="s">
        <v>782</v>
      </c>
      <c r="H538" s="169">
        <v>201.30000000000001</v>
      </c>
      <c r="I538" s="170"/>
      <c r="J538" s="171">
        <f>ROUND(I538*H538,2)</f>
        <v>0</v>
      </c>
      <c r="K538" s="167" t="s">
        <v>156</v>
      </c>
      <c r="L538" s="39"/>
      <c r="M538" s="172" t="s">
        <v>3</v>
      </c>
      <c r="N538" s="173" t="s">
        <v>42</v>
      </c>
      <c r="O538" s="72"/>
      <c r="P538" s="174">
        <f>O538*H538</f>
        <v>0</v>
      </c>
      <c r="Q538" s="174">
        <v>6.0000000000000002E-05</v>
      </c>
      <c r="R538" s="174">
        <f>Q538*H538</f>
        <v>0.012078</v>
      </c>
      <c r="S538" s="174">
        <v>0</v>
      </c>
      <c r="T538" s="175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76" t="s">
        <v>256</v>
      </c>
      <c r="AT538" s="176" t="s">
        <v>152</v>
      </c>
      <c r="AU538" s="176" t="s">
        <v>166</v>
      </c>
      <c r="AY538" s="19" t="s">
        <v>150</v>
      </c>
      <c r="BE538" s="177">
        <f>IF(N538="základní",J538,0)</f>
        <v>0</v>
      </c>
      <c r="BF538" s="177">
        <f>IF(N538="snížená",J538,0)</f>
        <v>0</v>
      </c>
      <c r="BG538" s="177">
        <f>IF(N538="zákl. přenesená",J538,0)</f>
        <v>0</v>
      </c>
      <c r="BH538" s="177">
        <f>IF(N538="sníž. přenesená",J538,0)</f>
        <v>0</v>
      </c>
      <c r="BI538" s="177">
        <f>IF(N538="nulová",J538,0)</f>
        <v>0</v>
      </c>
      <c r="BJ538" s="19" t="s">
        <v>79</v>
      </c>
      <c r="BK538" s="177">
        <f>ROUND(I538*H538,2)</f>
        <v>0</v>
      </c>
      <c r="BL538" s="19" t="s">
        <v>256</v>
      </c>
      <c r="BM538" s="176" t="s">
        <v>803</v>
      </c>
    </row>
    <row r="539" s="13" customFormat="1">
      <c r="A539" s="13"/>
      <c r="B539" s="178"/>
      <c r="C539" s="13"/>
      <c r="D539" s="179" t="s">
        <v>159</v>
      </c>
      <c r="E539" s="180" t="s">
        <v>3</v>
      </c>
      <c r="F539" s="181" t="s">
        <v>804</v>
      </c>
      <c r="G539" s="13"/>
      <c r="H539" s="180" t="s">
        <v>3</v>
      </c>
      <c r="I539" s="182"/>
      <c r="J539" s="13"/>
      <c r="K539" s="13"/>
      <c r="L539" s="178"/>
      <c r="M539" s="183"/>
      <c r="N539" s="184"/>
      <c r="O539" s="184"/>
      <c r="P539" s="184"/>
      <c r="Q539" s="184"/>
      <c r="R539" s="184"/>
      <c r="S539" s="184"/>
      <c r="T539" s="18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80" t="s">
        <v>159</v>
      </c>
      <c r="AU539" s="180" t="s">
        <v>166</v>
      </c>
      <c r="AV539" s="13" t="s">
        <v>79</v>
      </c>
      <c r="AW539" s="13" t="s">
        <v>32</v>
      </c>
      <c r="AX539" s="13" t="s">
        <v>71</v>
      </c>
      <c r="AY539" s="180" t="s">
        <v>150</v>
      </c>
    </row>
    <row r="540" s="14" customFormat="1">
      <c r="A540" s="14"/>
      <c r="B540" s="186"/>
      <c r="C540" s="14"/>
      <c r="D540" s="179" t="s">
        <v>159</v>
      </c>
      <c r="E540" s="187" t="s">
        <v>3</v>
      </c>
      <c r="F540" s="188" t="s">
        <v>805</v>
      </c>
      <c r="G540" s="14"/>
      <c r="H540" s="189">
        <v>201.30000000000001</v>
      </c>
      <c r="I540" s="190"/>
      <c r="J540" s="14"/>
      <c r="K540" s="14"/>
      <c r="L540" s="186"/>
      <c r="M540" s="191"/>
      <c r="N540" s="192"/>
      <c r="O540" s="192"/>
      <c r="P540" s="192"/>
      <c r="Q540" s="192"/>
      <c r="R540" s="192"/>
      <c r="S540" s="192"/>
      <c r="T540" s="19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87" t="s">
        <v>159</v>
      </c>
      <c r="AU540" s="187" t="s">
        <v>166</v>
      </c>
      <c r="AV540" s="14" t="s">
        <v>81</v>
      </c>
      <c r="AW540" s="14" t="s">
        <v>32</v>
      </c>
      <c r="AX540" s="14" t="s">
        <v>79</v>
      </c>
      <c r="AY540" s="187" t="s">
        <v>150</v>
      </c>
    </row>
    <row r="541" s="2" customFormat="1">
      <c r="A541" s="38"/>
      <c r="B541" s="164"/>
      <c r="C541" s="210" t="s">
        <v>806</v>
      </c>
      <c r="D541" s="210" t="s">
        <v>380</v>
      </c>
      <c r="E541" s="211" t="s">
        <v>807</v>
      </c>
      <c r="F541" s="212" t="s">
        <v>808</v>
      </c>
      <c r="G541" s="213" t="s">
        <v>181</v>
      </c>
      <c r="H541" s="214">
        <v>0.22500000000000001</v>
      </c>
      <c r="I541" s="215"/>
      <c r="J541" s="216">
        <f>ROUND(I541*H541,2)</f>
        <v>0</v>
      </c>
      <c r="K541" s="212" t="s">
        <v>3</v>
      </c>
      <c r="L541" s="217"/>
      <c r="M541" s="218" t="s">
        <v>3</v>
      </c>
      <c r="N541" s="219" t="s">
        <v>42</v>
      </c>
      <c r="O541" s="72"/>
      <c r="P541" s="174">
        <f>O541*H541</f>
        <v>0</v>
      </c>
      <c r="Q541" s="174">
        <v>1</v>
      </c>
      <c r="R541" s="174">
        <f>Q541*H541</f>
        <v>0.22500000000000001</v>
      </c>
      <c r="S541" s="174">
        <v>0</v>
      </c>
      <c r="T541" s="175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76" t="s">
        <v>364</v>
      </c>
      <c r="AT541" s="176" t="s">
        <v>380</v>
      </c>
      <c r="AU541" s="176" t="s">
        <v>166</v>
      </c>
      <c r="AY541" s="19" t="s">
        <v>150</v>
      </c>
      <c r="BE541" s="177">
        <f>IF(N541="základní",J541,0)</f>
        <v>0</v>
      </c>
      <c r="BF541" s="177">
        <f>IF(N541="snížená",J541,0)</f>
        <v>0</v>
      </c>
      <c r="BG541" s="177">
        <f>IF(N541="zákl. přenesená",J541,0)</f>
        <v>0</v>
      </c>
      <c r="BH541" s="177">
        <f>IF(N541="sníž. přenesená",J541,0)</f>
        <v>0</v>
      </c>
      <c r="BI541" s="177">
        <f>IF(N541="nulová",J541,0)</f>
        <v>0</v>
      </c>
      <c r="BJ541" s="19" t="s">
        <v>79</v>
      </c>
      <c r="BK541" s="177">
        <f>ROUND(I541*H541,2)</f>
        <v>0</v>
      </c>
      <c r="BL541" s="19" t="s">
        <v>256</v>
      </c>
      <c r="BM541" s="176" t="s">
        <v>809</v>
      </c>
    </row>
    <row r="542" s="13" customFormat="1">
      <c r="A542" s="13"/>
      <c r="B542" s="178"/>
      <c r="C542" s="13"/>
      <c r="D542" s="179" t="s">
        <v>159</v>
      </c>
      <c r="E542" s="180" t="s">
        <v>3</v>
      </c>
      <c r="F542" s="181" t="s">
        <v>804</v>
      </c>
      <c r="G542" s="13"/>
      <c r="H542" s="180" t="s">
        <v>3</v>
      </c>
      <c r="I542" s="182"/>
      <c r="J542" s="13"/>
      <c r="K542" s="13"/>
      <c r="L542" s="178"/>
      <c r="M542" s="183"/>
      <c r="N542" s="184"/>
      <c r="O542" s="184"/>
      <c r="P542" s="184"/>
      <c r="Q542" s="184"/>
      <c r="R542" s="184"/>
      <c r="S542" s="184"/>
      <c r="T542" s="18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80" t="s">
        <v>159</v>
      </c>
      <c r="AU542" s="180" t="s">
        <v>166</v>
      </c>
      <c r="AV542" s="13" t="s">
        <v>79</v>
      </c>
      <c r="AW542" s="13" t="s">
        <v>32</v>
      </c>
      <c r="AX542" s="13" t="s">
        <v>71</v>
      </c>
      <c r="AY542" s="180" t="s">
        <v>150</v>
      </c>
    </row>
    <row r="543" s="14" customFormat="1">
      <c r="A543" s="14"/>
      <c r="B543" s="186"/>
      <c r="C543" s="14"/>
      <c r="D543" s="179" t="s">
        <v>159</v>
      </c>
      <c r="E543" s="187" t="s">
        <v>3</v>
      </c>
      <c r="F543" s="188" t="s">
        <v>810</v>
      </c>
      <c r="G543" s="14"/>
      <c r="H543" s="189">
        <v>0.20100000000000001</v>
      </c>
      <c r="I543" s="190"/>
      <c r="J543" s="14"/>
      <c r="K543" s="14"/>
      <c r="L543" s="186"/>
      <c r="M543" s="191"/>
      <c r="N543" s="192"/>
      <c r="O543" s="192"/>
      <c r="P543" s="192"/>
      <c r="Q543" s="192"/>
      <c r="R543" s="192"/>
      <c r="S543" s="192"/>
      <c r="T543" s="19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187" t="s">
        <v>159</v>
      </c>
      <c r="AU543" s="187" t="s">
        <v>166</v>
      </c>
      <c r="AV543" s="14" t="s">
        <v>81</v>
      </c>
      <c r="AW543" s="14" t="s">
        <v>32</v>
      </c>
      <c r="AX543" s="14" t="s">
        <v>79</v>
      </c>
      <c r="AY543" s="187" t="s">
        <v>150</v>
      </c>
    </row>
    <row r="544" s="14" customFormat="1">
      <c r="A544" s="14"/>
      <c r="B544" s="186"/>
      <c r="C544" s="14"/>
      <c r="D544" s="179" t="s">
        <v>159</v>
      </c>
      <c r="E544" s="14"/>
      <c r="F544" s="188" t="s">
        <v>811</v>
      </c>
      <c r="G544" s="14"/>
      <c r="H544" s="189">
        <v>0.22500000000000001</v>
      </c>
      <c r="I544" s="190"/>
      <c r="J544" s="14"/>
      <c r="K544" s="14"/>
      <c r="L544" s="186"/>
      <c r="M544" s="191"/>
      <c r="N544" s="192"/>
      <c r="O544" s="192"/>
      <c r="P544" s="192"/>
      <c r="Q544" s="192"/>
      <c r="R544" s="192"/>
      <c r="S544" s="192"/>
      <c r="T544" s="19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87" t="s">
        <v>159</v>
      </c>
      <c r="AU544" s="187" t="s">
        <v>166</v>
      </c>
      <c r="AV544" s="14" t="s">
        <v>81</v>
      </c>
      <c r="AW544" s="14" t="s">
        <v>4</v>
      </c>
      <c r="AX544" s="14" t="s">
        <v>79</v>
      </c>
      <c r="AY544" s="187" t="s">
        <v>150</v>
      </c>
    </row>
    <row r="545" s="2" customFormat="1">
      <c r="A545" s="38"/>
      <c r="B545" s="164"/>
      <c r="C545" s="165" t="s">
        <v>812</v>
      </c>
      <c r="D545" s="165" t="s">
        <v>152</v>
      </c>
      <c r="E545" s="166" t="s">
        <v>813</v>
      </c>
      <c r="F545" s="167" t="s">
        <v>814</v>
      </c>
      <c r="G545" s="168" t="s">
        <v>782</v>
      </c>
      <c r="H545" s="169">
        <v>414.95999999999998</v>
      </c>
      <c r="I545" s="170"/>
      <c r="J545" s="171">
        <f>ROUND(I545*H545,2)</f>
        <v>0</v>
      </c>
      <c r="K545" s="167" t="s">
        <v>156</v>
      </c>
      <c r="L545" s="39"/>
      <c r="M545" s="172" t="s">
        <v>3</v>
      </c>
      <c r="N545" s="173" t="s">
        <v>42</v>
      </c>
      <c r="O545" s="72"/>
      <c r="P545" s="174">
        <f>O545*H545</f>
        <v>0</v>
      </c>
      <c r="Q545" s="174">
        <v>5.0000000000000002E-05</v>
      </c>
      <c r="R545" s="174">
        <f>Q545*H545</f>
        <v>0.020747999999999999</v>
      </c>
      <c r="S545" s="174">
        <v>0</v>
      </c>
      <c r="T545" s="175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76" t="s">
        <v>256</v>
      </c>
      <c r="AT545" s="176" t="s">
        <v>152</v>
      </c>
      <c r="AU545" s="176" t="s">
        <v>166</v>
      </c>
      <c r="AY545" s="19" t="s">
        <v>150</v>
      </c>
      <c r="BE545" s="177">
        <f>IF(N545="základní",J545,0)</f>
        <v>0</v>
      </c>
      <c r="BF545" s="177">
        <f>IF(N545="snížená",J545,0)</f>
        <v>0</v>
      </c>
      <c r="BG545" s="177">
        <f>IF(N545="zákl. přenesená",J545,0)</f>
        <v>0</v>
      </c>
      <c r="BH545" s="177">
        <f>IF(N545="sníž. přenesená",J545,0)</f>
        <v>0</v>
      </c>
      <c r="BI545" s="177">
        <f>IF(N545="nulová",J545,0)</f>
        <v>0</v>
      </c>
      <c r="BJ545" s="19" t="s">
        <v>79</v>
      </c>
      <c r="BK545" s="177">
        <f>ROUND(I545*H545,2)</f>
        <v>0</v>
      </c>
      <c r="BL545" s="19" t="s">
        <v>256</v>
      </c>
      <c r="BM545" s="176" t="s">
        <v>815</v>
      </c>
    </row>
    <row r="546" s="13" customFormat="1">
      <c r="A546" s="13"/>
      <c r="B546" s="178"/>
      <c r="C546" s="13"/>
      <c r="D546" s="179" t="s">
        <v>159</v>
      </c>
      <c r="E546" s="180" t="s">
        <v>3</v>
      </c>
      <c r="F546" s="181" t="s">
        <v>816</v>
      </c>
      <c r="G546" s="13"/>
      <c r="H546" s="180" t="s">
        <v>3</v>
      </c>
      <c r="I546" s="182"/>
      <c r="J546" s="13"/>
      <c r="K546" s="13"/>
      <c r="L546" s="178"/>
      <c r="M546" s="183"/>
      <c r="N546" s="184"/>
      <c r="O546" s="184"/>
      <c r="P546" s="184"/>
      <c r="Q546" s="184"/>
      <c r="R546" s="184"/>
      <c r="S546" s="184"/>
      <c r="T546" s="18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0" t="s">
        <v>159</v>
      </c>
      <c r="AU546" s="180" t="s">
        <v>166</v>
      </c>
      <c r="AV546" s="13" t="s">
        <v>79</v>
      </c>
      <c r="AW546" s="13" t="s">
        <v>32</v>
      </c>
      <c r="AX546" s="13" t="s">
        <v>71</v>
      </c>
      <c r="AY546" s="180" t="s">
        <v>150</v>
      </c>
    </row>
    <row r="547" s="14" customFormat="1">
      <c r="A547" s="14"/>
      <c r="B547" s="186"/>
      <c r="C547" s="14"/>
      <c r="D547" s="179" t="s">
        <v>159</v>
      </c>
      <c r="E547" s="187" t="s">
        <v>3</v>
      </c>
      <c r="F547" s="188" t="s">
        <v>817</v>
      </c>
      <c r="G547" s="14"/>
      <c r="H547" s="189">
        <v>250.80000000000001</v>
      </c>
      <c r="I547" s="190"/>
      <c r="J547" s="14"/>
      <c r="K547" s="14"/>
      <c r="L547" s="186"/>
      <c r="M547" s="191"/>
      <c r="N547" s="192"/>
      <c r="O547" s="192"/>
      <c r="P547" s="192"/>
      <c r="Q547" s="192"/>
      <c r="R547" s="192"/>
      <c r="S547" s="192"/>
      <c r="T547" s="19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187" t="s">
        <v>159</v>
      </c>
      <c r="AU547" s="187" t="s">
        <v>166</v>
      </c>
      <c r="AV547" s="14" t="s">
        <v>81</v>
      </c>
      <c r="AW547" s="14" t="s">
        <v>32</v>
      </c>
      <c r="AX547" s="14" t="s">
        <v>71</v>
      </c>
      <c r="AY547" s="187" t="s">
        <v>150</v>
      </c>
    </row>
    <row r="548" s="14" customFormat="1">
      <c r="A548" s="14"/>
      <c r="B548" s="186"/>
      <c r="C548" s="14"/>
      <c r="D548" s="179" t="s">
        <v>159</v>
      </c>
      <c r="E548" s="187" t="s">
        <v>3</v>
      </c>
      <c r="F548" s="188" t="s">
        <v>818</v>
      </c>
      <c r="G548" s="14"/>
      <c r="H548" s="189">
        <v>164.16</v>
      </c>
      <c r="I548" s="190"/>
      <c r="J548" s="14"/>
      <c r="K548" s="14"/>
      <c r="L548" s="186"/>
      <c r="M548" s="191"/>
      <c r="N548" s="192"/>
      <c r="O548" s="192"/>
      <c r="P548" s="192"/>
      <c r="Q548" s="192"/>
      <c r="R548" s="192"/>
      <c r="S548" s="192"/>
      <c r="T548" s="19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87" t="s">
        <v>159</v>
      </c>
      <c r="AU548" s="187" t="s">
        <v>166</v>
      </c>
      <c r="AV548" s="14" t="s">
        <v>81</v>
      </c>
      <c r="AW548" s="14" t="s">
        <v>32</v>
      </c>
      <c r="AX548" s="14" t="s">
        <v>71</v>
      </c>
      <c r="AY548" s="187" t="s">
        <v>150</v>
      </c>
    </row>
    <row r="549" s="15" customFormat="1">
      <c r="A549" s="15"/>
      <c r="B549" s="194"/>
      <c r="C549" s="15"/>
      <c r="D549" s="179" t="s">
        <v>159</v>
      </c>
      <c r="E549" s="195" t="s">
        <v>3</v>
      </c>
      <c r="F549" s="196" t="s">
        <v>211</v>
      </c>
      <c r="G549" s="15"/>
      <c r="H549" s="197">
        <v>414.95999999999998</v>
      </c>
      <c r="I549" s="198"/>
      <c r="J549" s="15"/>
      <c r="K549" s="15"/>
      <c r="L549" s="194"/>
      <c r="M549" s="199"/>
      <c r="N549" s="200"/>
      <c r="O549" s="200"/>
      <c r="P549" s="200"/>
      <c r="Q549" s="200"/>
      <c r="R549" s="200"/>
      <c r="S549" s="200"/>
      <c r="T549" s="20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195" t="s">
        <v>159</v>
      </c>
      <c r="AU549" s="195" t="s">
        <v>166</v>
      </c>
      <c r="AV549" s="15" t="s">
        <v>157</v>
      </c>
      <c r="AW549" s="15" t="s">
        <v>32</v>
      </c>
      <c r="AX549" s="15" t="s">
        <v>79</v>
      </c>
      <c r="AY549" s="195" t="s">
        <v>150</v>
      </c>
    </row>
    <row r="550" s="2" customFormat="1" ht="21.75" customHeight="1">
      <c r="A550" s="38"/>
      <c r="B550" s="164"/>
      <c r="C550" s="210" t="s">
        <v>819</v>
      </c>
      <c r="D550" s="210" t="s">
        <v>380</v>
      </c>
      <c r="E550" s="211" t="s">
        <v>820</v>
      </c>
      <c r="F550" s="212" t="s">
        <v>821</v>
      </c>
      <c r="G550" s="213" t="s">
        <v>181</v>
      </c>
      <c r="H550" s="214">
        <v>0.46500000000000002</v>
      </c>
      <c r="I550" s="215"/>
      <c r="J550" s="216">
        <f>ROUND(I550*H550,2)</f>
        <v>0</v>
      </c>
      <c r="K550" s="212" t="s">
        <v>3</v>
      </c>
      <c r="L550" s="217"/>
      <c r="M550" s="218" t="s">
        <v>3</v>
      </c>
      <c r="N550" s="219" t="s">
        <v>42</v>
      </c>
      <c r="O550" s="72"/>
      <c r="P550" s="174">
        <f>O550*H550</f>
        <v>0</v>
      </c>
      <c r="Q550" s="174">
        <v>1</v>
      </c>
      <c r="R550" s="174">
        <f>Q550*H550</f>
        <v>0.46500000000000002</v>
      </c>
      <c r="S550" s="174">
        <v>0</v>
      </c>
      <c r="T550" s="175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76" t="s">
        <v>364</v>
      </c>
      <c r="AT550" s="176" t="s">
        <v>380</v>
      </c>
      <c r="AU550" s="176" t="s">
        <v>166</v>
      </c>
      <c r="AY550" s="19" t="s">
        <v>150</v>
      </c>
      <c r="BE550" s="177">
        <f>IF(N550="základní",J550,0)</f>
        <v>0</v>
      </c>
      <c r="BF550" s="177">
        <f>IF(N550="snížená",J550,0)</f>
        <v>0</v>
      </c>
      <c r="BG550" s="177">
        <f>IF(N550="zákl. přenesená",J550,0)</f>
        <v>0</v>
      </c>
      <c r="BH550" s="177">
        <f>IF(N550="sníž. přenesená",J550,0)</f>
        <v>0</v>
      </c>
      <c r="BI550" s="177">
        <f>IF(N550="nulová",J550,0)</f>
        <v>0</v>
      </c>
      <c r="BJ550" s="19" t="s">
        <v>79</v>
      </c>
      <c r="BK550" s="177">
        <f>ROUND(I550*H550,2)</f>
        <v>0</v>
      </c>
      <c r="BL550" s="19" t="s">
        <v>256</v>
      </c>
      <c r="BM550" s="176" t="s">
        <v>822</v>
      </c>
    </row>
    <row r="551" s="13" customFormat="1">
      <c r="A551" s="13"/>
      <c r="B551" s="178"/>
      <c r="C551" s="13"/>
      <c r="D551" s="179" t="s">
        <v>159</v>
      </c>
      <c r="E551" s="180" t="s">
        <v>3</v>
      </c>
      <c r="F551" s="181" t="s">
        <v>816</v>
      </c>
      <c r="G551" s="13"/>
      <c r="H551" s="180" t="s">
        <v>3</v>
      </c>
      <c r="I551" s="182"/>
      <c r="J551" s="13"/>
      <c r="K551" s="13"/>
      <c r="L551" s="178"/>
      <c r="M551" s="183"/>
      <c r="N551" s="184"/>
      <c r="O551" s="184"/>
      <c r="P551" s="184"/>
      <c r="Q551" s="184"/>
      <c r="R551" s="184"/>
      <c r="S551" s="184"/>
      <c r="T551" s="18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0" t="s">
        <v>159</v>
      </c>
      <c r="AU551" s="180" t="s">
        <v>166</v>
      </c>
      <c r="AV551" s="13" t="s">
        <v>79</v>
      </c>
      <c r="AW551" s="13" t="s">
        <v>32</v>
      </c>
      <c r="AX551" s="13" t="s">
        <v>71</v>
      </c>
      <c r="AY551" s="180" t="s">
        <v>150</v>
      </c>
    </row>
    <row r="552" s="14" customFormat="1">
      <c r="A552" s="14"/>
      <c r="B552" s="186"/>
      <c r="C552" s="14"/>
      <c r="D552" s="179" t="s">
        <v>159</v>
      </c>
      <c r="E552" s="187" t="s">
        <v>3</v>
      </c>
      <c r="F552" s="188" t="s">
        <v>823</v>
      </c>
      <c r="G552" s="14"/>
      <c r="H552" s="189">
        <v>0.251</v>
      </c>
      <c r="I552" s="190"/>
      <c r="J552" s="14"/>
      <c r="K552" s="14"/>
      <c r="L552" s="186"/>
      <c r="M552" s="191"/>
      <c r="N552" s="192"/>
      <c r="O552" s="192"/>
      <c r="P552" s="192"/>
      <c r="Q552" s="192"/>
      <c r="R552" s="192"/>
      <c r="S552" s="192"/>
      <c r="T552" s="19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87" t="s">
        <v>159</v>
      </c>
      <c r="AU552" s="187" t="s">
        <v>166</v>
      </c>
      <c r="AV552" s="14" t="s">
        <v>81</v>
      </c>
      <c r="AW552" s="14" t="s">
        <v>32</v>
      </c>
      <c r="AX552" s="14" t="s">
        <v>71</v>
      </c>
      <c r="AY552" s="187" t="s">
        <v>150</v>
      </c>
    </row>
    <row r="553" s="14" customFormat="1">
      <c r="A553" s="14"/>
      <c r="B553" s="186"/>
      <c r="C553" s="14"/>
      <c r="D553" s="179" t="s">
        <v>159</v>
      </c>
      <c r="E553" s="187" t="s">
        <v>3</v>
      </c>
      <c r="F553" s="188" t="s">
        <v>824</v>
      </c>
      <c r="G553" s="14"/>
      <c r="H553" s="189">
        <v>0.16400000000000001</v>
      </c>
      <c r="I553" s="190"/>
      <c r="J553" s="14"/>
      <c r="K553" s="14"/>
      <c r="L553" s="186"/>
      <c r="M553" s="191"/>
      <c r="N553" s="192"/>
      <c r="O553" s="192"/>
      <c r="P553" s="192"/>
      <c r="Q553" s="192"/>
      <c r="R553" s="192"/>
      <c r="S553" s="192"/>
      <c r="T553" s="19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87" t="s">
        <v>159</v>
      </c>
      <c r="AU553" s="187" t="s">
        <v>166</v>
      </c>
      <c r="AV553" s="14" t="s">
        <v>81</v>
      </c>
      <c r="AW553" s="14" t="s">
        <v>32</v>
      </c>
      <c r="AX553" s="14" t="s">
        <v>71</v>
      </c>
      <c r="AY553" s="187" t="s">
        <v>150</v>
      </c>
    </row>
    <row r="554" s="15" customFormat="1">
      <c r="A554" s="15"/>
      <c r="B554" s="194"/>
      <c r="C554" s="15"/>
      <c r="D554" s="179" t="s">
        <v>159</v>
      </c>
      <c r="E554" s="195" t="s">
        <v>3</v>
      </c>
      <c r="F554" s="196" t="s">
        <v>211</v>
      </c>
      <c r="G554" s="15"/>
      <c r="H554" s="197">
        <v>0.41499999999999998</v>
      </c>
      <c r="I554" s="198"/>
      <c r="J554" s="15"/>
      <c r="K554" s="15"/>
      <c r="L554" s="194"/>
      <c r="M554" s="199"/>
      <c r="N554" s="200"/>
      <c r="O554" s="200"/>
      <c r="P554" s="200"/>
      <c r="Q554" s="200"/>
      <c r="R554" s="200"/>
      <c r="S554" s="200"/>
      <c r="T554" s="20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195" t="s">
        <v>159</v>
      </c>
      <c r="AU554" s="195" t="s">
        <v>166</v>
      </c>
      <c r="AV554" s="15" t="s">
        <v>157</v>
      </c>
      <c r="AW554" s="15" t="s">
        <v>32</v>
      </c>
      <c r="AX554" s="15" t="s">
        <v>79</v>
      </c>
      <c r="AY554" s="195" t="s">
        <v>150</v>
      </c>
    </row>
    <row r="555" s="14" customFormat="1">
      <c r="A555" s="14"/>
      <c r="B555" s="186"/>
      <c r="C555" s="14"/>
      <c r="D555" s="179" t="s">
        <v>159</v>
      </c>
      <c r="E555" s="14"/>
      <c r="F555" s="188" t="s">
        <v>825</v>
      </c>
      <c r="G555" s="14"/>
      <c r="H555" s="189">
        <v>0.46500000000000002</v>
      </c>
      <c r="I555" s="190"/>
      <c r="J555" s="14"/>
      <c r="K555" s="14"/>
      <c r="L555" s="186"/>
      <c r="M555" s="191"/>
      <c r="N555" s="192"/>
      <c r="O555" s="192"/>
      <c r="P555" s="192"/>
      <c r="Q555" s="192"/>
      <c r="R555" s="192"/>
      <c r="S555" s="192"/>
      <c r="T555" s="19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87" t="s">
        <v>159</v>
      </c>
      <c r="AU555" s="187" t="s">
        <v>166</v>
      </c>
      <c r="AV555" s="14" t="s">
        <v>81</v>
      </c>
      <c r="AW555" s="14" t="s">
        <v>4</v>
      </c>
      <c r="AX555" s="14" t="s">
        <v>79</v>
      </c>
      <c r="AY555" s="187" t="s">
        <v>150</v>
      </c>
    </row>
    <row r="556" s="12" customFormat="1" ht="20.88" customHeight="1">
      <c r="A556" s="12"/>
      <c r="B556" s="151"/>
      <c r="C556" s="12"/>
      <c r="D556" s="152" t="s">
        <v>70</v>
      </c>
      <c r="E556" s="162" t="s">
        <v>826</v>
      </c>
      <c r="F556" s="162" t="s">
        <v>827</v>
      </c>
      <c r="G556" s="12"/>
      <c r="H556" s="12"/>
      <c r="I556" s="154"/>
      <c r="J556" s="163">
        <f>BK556</f>
        <v>0</v>
      </c>
      <c r="K556" s="12"/>
      <c r="L556" s="151"/>
      <c r="M556" s="156"/>
      <c r="N556" s="157"/>
      <c r="O556" s="157"/>
      <c r="P556" s="158">
        <f>SUM(P557:P647)</f>
        <v>0</v>
      </c>
      <c r="Q556" s="157"/>
      <c r="R556" s="158">
        <f>SUM(R557:R647)</f>
        <v>3.76945168</v>
      </c>
      <c r="S556" s="157"/>
      <c r="T556" s="159">
        <f>SUM(T557:T647)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152" t="s">
        <v>81</v>
      </c>
      <c r="AT556" s="160" t="s">
        <v>70</v>
      </c>
      <c r="AU556" s="160" t="s">
        <v>81</v>
      </c>
      <c r="AY556" s="152" t="s">
        <v>150</v>
      </c>
      <c r="BK556" s="161">
        <f>SUM(BK557:BK647)</f>
        <v>0</v>
      </c>
    </row>
    <row r="557" s="2" customFormat="1">
      <c r="A557" s="38"/>
      <c r="B557" s="164"/>
      <c r="C557" s="165" t="s">
        <v>828</v>
      </c>
      <c r="D557" s="165" t="s">
        <v>152</v>
      </c>
      <c r="E557" s="166" t="s">
        <v>780</v>
      </c>
      <c r="F557" s="167" t="s">
        <v>781</v>
      </c>
      <c r="G557" s="168" t="s">
        <v>782</v>
      </c>
      <c r="H557" s="169">
        <v>217.19999999999999</v>
      </c>
      <c r="I557" s="170"/>
      <c r="J557" s="171">
        <f>ROUND(I557*H557,2)</f>
        <v>0</v>
      </c>
      <c r="K557" s="167" t="s">
        <v>156</v>
      </c>
      <c r="L557" s="39"/>
      <c r="M557" s="172" t="s">
        <v>3</v>
      </c>
      <c r="N557" s="173" t="s">
        <v>42</v>
      </c>
      <c r="O557" s="72"/>
      <c r="P557" s="174">
        <f>O557*H557</f>
        <v>0</v>
      </c>
      <c r="Q557" s="174">
        <v>6.9999999999999994E-05</v>
      </c>
      <c r="R557" s="174">
        <f>Q557*H557</f>
        <v>0.015203999999999997</v>
      </c>
      <c r="S557" s="174">
        <v>0</v>
      </c>
      <c r="T557" s="175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176" t="s">
        <v>256</v>
      </c>
      <c r="AT557" s="176" t="s">
        <v>152</v>
      </c>
      <c r="AU557" s="176" t="s">
        <v>166</v>
      </c>
      <c r="AY557" s="19" t="s">
        <v>150</v>
      </c>
      <c r="BE557" s="177">
        <f>IF(N557="základní",J557,0)</f>
        <v>0</v>
      </c>
      <c r="BF557" s="177">
        <f>IF(N557="snížená",J557,0)</f>
        <v>0</v>
      </c>
      <c r="BG557" s="177">
        <f>IF(N557="zákl. přenesená",J557,0)</f>
        <v>0</v>
      </c>
      <c r="BH557" s="177">
        <f>IF(N557="sníž. přenesená",J557,0)</f>
        <v>0</v>
      </c>
      <c r="BI557" s="177">
        <f>IF(N557="nulová",J557,0)</f>
        <v>0</v>
      </c>
      <c r="BJ557" s="19" t="s">
        <v>79</v>
      </c>
      <c r="BK557" s="177">
        <f>ROUND(I557*H557,2)</f>
        <v>0</v>
      </c>
      <c r="BL557" s="19" t="s">
        <v>256</v>
      </c>
      <c r="BM557" s="176" t="s">
        <v>829</v>
      </c>
    </row>
    <row r="558" s="13" customFormat="1">
      <c r="A558" s="13"/>
      <c r="B558" s="178"/>
      <c r="C558" s="13"/>
      <c r="D558" s="179" t="s">
        <v>159</v>
      </c>
      <c r="E558" s="180" t="s">
        <v>3</v>
      </c>
      <c r="F558" s="181" t="s">
        <v>830</v>
      </c>
      <c r="G558" s="13"/>
      <c r="H558" s="180" t="s">
        <v>3</v>
      </c>
      <c r="I558" s="182"/>
      <c r="J558" s="13"/>
      <c r="K558" s="13"/>
      <c r="L558" s="178"/>
      <c r="M558" s="183"/>
      <c r="N558" s="184"/>
      <c r="O558" s="184"/>
      <c r="P558" s="184"/>
      <c r="Q558" s="184"/>
      <c r="R558" s="184"/>
      <c r="S558" s="184"/>
      <c r="T558" s="18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0" t="s">
        <v>159</v>
      </c>
      <c r="AU558" s="180" t="s">
        <v>166</v>
      </c>
      <c r="AV558" s="13" t="s">
        <v>79</v>
      </c>
      <c r="AW558" s="13" t="s">
        <v>32</v>
      </c>
      <c r="AX558" s="13" t="s">
        <v>71</v>
      </c>
      <c r="AY558" s="180" t="s">
        <v>150</v>
      </c>
    </row>
    <row r="559" s="14" customFormat="1">
      <c r="A559" s="14"/>
      <c r="B559" s="186"/>
      <c r="C559" s="14"/>
      <c r="D559" s="179" t="s">
        <v>159</v>
      </c>
      <c r="E559" s="187" t="s">
        <v>3</v>
      </c>
      <c r="F559" s="188" t="s">
        <v>831</v>
      </c>
      <c r="G559" s="14"/>
      <c r="H559" s="189">
        <v>73.200000000000003</v>
      </c>
      <c r="I559" s="190"/>
      <c r="J559" s="14"/>
      <c r="K559" s="14"/>
      <c r="L559" s="186"/>
      <c r="M559" s="191"/>
      <c r="N559" s="192"/>
      <c r="O559" s="192"/>
      <c r="P559" s="192"/>
      <c r="Q559" s="192"/>
      <c r="R559" s="192"/>
      <c r="S559" s="192"/>
      <c r="T559" s="19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87" t="s">
        <v>159</v>
      </c>
      <c r="AU559" s="187" t="s">
        <v>166</v>
      </c>
      <c r="AV559" s="14" t="s">
        <v>81</v>
      </c>
      <c r="AW559" s="14" t="s">
        <v>32</v>
      </c>
      <c r="AX559" s="14" t="s">
        <v>71</v>
      </c>
      <c r="AY559" s="187" t="s">
        <v>150</v>
      </c>
    </row>
    <row r="560" s="13" customFormat="1">
      <c r="A560" s="13"/>
      <c r="B560" s="178"/>
      <c r="C560" s="13"/>
      <c r="D560" s="179" t="s">
        <v>159</v>
      </c>
      <c r="E560" s="180" t="s">
        <v>3</v>
      </c>
      <c r="F560" s="181" t="s">
        <v>832</v>
      </c>
      <c r="G560" s="13"/>
      <c r="H560" s="180" t="s">
        <v>3</v>
      </c>
      <c r="I560" s="182"/>
      <c r="J560" s="13"/>
      <c r="K560" s="13"/>
      <c r="L560" s="178"/>
      <c r="M560" s="183"/>
      <c r="N560" s="184"/>
      <c r="O560" s="184"/>
      <c r="P560" s="184"/>
      <c r="Q560" s="184"/>
      <c r="R560" s="184"/>
      <c r="S560" s="184"/>
      <c r="T560" s="18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0" t="s">
        <v>159</v>
      </c>
      <c r="AU560" s="180" t="s">
        <v>166</v>
      </c>
      <c r="AV560" s="13" t="s">
        <v>79</v>
      </c>
      <c r="AW560" s="13" t="s">
        <v>32</v>
      </c>
      <c r="AX560" s="13" t="s">
        <v>71</v>
      </c>
      <c r="AY560" s="180" t="s">
        <v>150</v>
      </c>
    </row>
    <row r="561" s="14" customFormat="1">
      <c r="A561" s="14"/>
      <c r="B561" s="186"/>
      <c r="C561" s="14"/>
      <c r="D561" s="179" t="s">
        <v>159</v>
      </c>
      <c r="E561" s="187" t="s">
        <v>3</v>
      </c>
      <c r="F561" s="188" t="s">
        <v>833</v>
      </c>
      <c r="G561" s="14"/>
      <c r="H561" s="189">
        <v>28.800000000000001</v>
      </c>
      <c r="I561" s="190"/>
      <c r="J561" s="14"/>
      <c r="K561" s="14"/>
      <c r="L561" s="186"/>
      <c r="M561" s="191"/>
      <c r="N561" s="192"/>
      <c r="O561" s="192"/>
      <c r="P561" s="192"/>
      <c r="Q561" s="192"/>
      <c r="R561" s="192"/>
      <c r="S561" s="192"/>
      <c r="T561" s="19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87" t="s">
        <v>159</v>
      </c>
      <c r="AU561" s="187" t="s">
        <v>166</v>
      </c>
      <c r="AV561" s="14" t="s">
        <v>81</v>
      </c>
      <c r="AW561" s="14" t="s">
        <v>32</v>
      </c>
      <c r="AX561" s="14" t="s">
        <v>71</v>
      </c>
      <c r="AY561" s="187" t="s">
        <v>150</v>
      </c>
    </row>
    <row r="562" s="13" customFormat="1">
      <c r="A562" s="13"/>
      <c r="B562" s="178"/>
      <c r="C562" s="13"/>
      <c r="D562" s="179" t="s">
        <v>159</v>
      </c>
      <c r="E562" s="180" t="s">
        <v>3</v>
      </c>
      <c r="F562" s="181" t="s">
        <v>834</v>
      </c>
      <c r="G562" s="13"/>
      <c r="H562" s="180" t="s">
        <v>3</v>
      </c>
      <c r="I562" s="182"/>
      <c r="J562" s="13"/>
      <c r="K562" s="13"/>
      <c r="L562" s="178"/>
      <c r="M562" s="183"/>
      <c r="N562" s="184"/>
      <c r="O562" s="184"/>
      <c r="P562" s="184"/>
      <c r="Q562" s="184"/>
      <c r="R562" s="184"/>
      <c r="S562" s="184"/>
      <c r="T562" s="18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80" t="s">
        <v>159</v>
      </c>
      <c r="AU562" s="180" t="s">
        <v>166</v>
      </c>
      <c r="AV562" s="13" t="s">
        <v>79</v>
      </c>
      <c r="AW562" s="13" t="s">
        <v>32</v>
      </c>
      <c r="AX562" s="13" t="s">
        <v>71</v>
      </c>
      <c r="AY562" s="180" t="s">
        <v>150</v>
      </c>
    </row>
    <row r="563" s="14" customFormat="1">
      <c r="A563" s="14"/>
      <c r="B563" s="186"/>
      <c r="C563" s="14"/>
      <c r="D563" s="179" t="s">
        <v>159</v>
      </c>
      <c r="E563" s="187" t="s">
        <v>3</v>
      </c>
      <c r="F563" s="188" t="s">
        <v>835</v>
      </c>
      <c r="G563" s="14"/>
      <c r="H563" s="189">
        <v>115.2</v>
      </c>
      <c r="I563" s="190"/>
      <c r="J563" s="14"/>
      <c r="K563" s="14"/>
      <c r="L563" s="186"/>
      <c r="M563" s="191"/>
      <c r="N563" s="192"/>
      <c r="O563" s="192"/>
      <c r="P563" s="192"/>
      <c r="Q563" s="192"/>
      <c r="R563" s="192"/>
      <c r="S563" s="192"/>
      <c r="T563" s="19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87" t="s">
        <v>159</v>
      </c>
      <c r="AU563" s="187" t="s">
        <v>166</v>
      </c>
      <c r="AV563" s="14" t="s">
        <v>81</v>
      </c>
      <c r="AW563" s="14" t="s">
        <v>32</v>
      </c>
      <c r="AX563" s="14" t="s">
        <v>71</v>
      </c>
      <c r="AY563" s="187" t="s">
        <v>150</v>
      </c>
    </row>
    <row r="564" s="15" customFormat="1">
      <c r="A564" s="15"/>
      <c r="B564" s="194"/>
      <c r="C564" s="15"/>
      <c r="D564" s="179" t="s">
        <v>159</v>
      </c>
      <c r="E564" s="195" t="s">
        <v>3</v>
      </c>
      <c r="F564" s="196" t="s">
        <v>211</v>
      </c>
      <c r="G564" s="15"/>
      <c r="H564" s="197">
        <v>217.19999999999999</v>
      </c>
      <c r="I564" s="198"/>
      <c r="J564" s="15"/>
      <c r="K564" s="15"/>
      <c r="L564" s="194"/>
      <c r="M564" s="199"/>
      <c r="N564" s="200"/>
      <c r="O564" s="200"/>
      <c r="P564" s="200"/>
      <c r="Q564" s="200"/>
      <c r="R564" s="200"/>
      <c r="S564" s="200"/>
      <c r="T564" s="20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195" t="s">
        <v>159</v>
      </c>
      <c r="AU564" s="195" t="s">
        <v>166</v>
      </c>
      <c r="AV564" s="15" t="s">
        <v>157</v>
      </c>
      <c r="AW564" s="15" t="s">
        <v>32</v>
      </c>
      <c r="AX564" s="15" t="s">
        <v>79</v>
      </c>
      <c r="AY564" s="195" t="s">
        <v>150</v>
      </c>
    </row>
    <row r="565" s="2" customFormat="1" ht="21.75" customHeight="1">
      <c r="A565" s="38"/>
      <c r="B565" s="164"/>
      <c r="C565" s="210" t="s">
        <v>836</v>
      </c>
      <c r="D565" s="210" t="s">
        <v>380</v>
      </c>
      <c r="E565" s="211" t="s">
        <v>837</v>
      </c>
      <c r="F565" s="212" t="s">
        <v>838</v>
      </c>
      <c r="G565" s="213" t="s">
        <v>181</v>
      </c>
      <c r="H565" s="214">
        <v>0.080000000000000002</v>
      </c>
      <c r="I565" s="215"/>
      <c r="J565" s="216">
        <f>ROUND(I565*H565,2)</f>
        <v>0</v>
      </c>
      <c r="K565" s="212" t="s">
        <v>156</v>
      </c>
      <c r="L565" s="217"/>
      <c r="M565" s="218" t="s">
        <v>3</v>
      </c>
      <c r="N565" s="219" t="s">
        <v>42</v>
      </c>
      <c r="O565" s="72"/>
      <c r="P565" s="174">
        <f>O565*H565</f>
        <v>0</v>
      </c>
      <c r="Q565" s="174">
        <v>1</v>
      </c>
      <c r="R565" s="174">
        <f>Q565*H565</f>
        <v>0.080000000000000002</v>
      </c>
      <c r="S565" s="174">
        <v>0</v>
      </c>
      <c r="T565" s="175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76" t="s">
        <v>364</v>
      </c>
      <c r="AT565" s="176" t="s">
        <v>380</v>
      </c>
      <c r="AU565" s="176" t="s">
        <v>166</v>
      </c>
      <c r="AY565" s="19" t="s">
        <v>150</v>
      </c>
      <c r="BE565" s="177">
        <f>IF(N565="základní",J565,0)</f>
        <v>0</v>
      </c>
      <c r="BF565" s="177">
        <f>IF(N565="snížená",J565,0)</f>
        <v>0</v>
      </c>
      <c r="BG565" s="177">
        <f>IF(N565="zákl. přenesená",J565,0)</f>
        <v>0</v>
      </c>
      <c r="BH565" s="177">
        <f>IF(N565="sníž. přenesená",J565,0)</f>
        <v>0</v>
      </c>
      <c r="BI565" s="177">
        <f>IF(N565="nulová",J565,0)</f>
        <v>0</v>
      </c>
      <c r="BJ565" s="19" t="s">
        <v>79</v>
      </c>
      <c r="BK565" s="177">
        <f>ROUND(I565*H565,2)</f>
        <v>0</v>
      </c>
      <c r="BL565" s="19" t="s">
        <v>256</v>
      </c>
      <c r="BM565" s="176" t="s">
        <v>839</v>
      </c>
    </row>
    <row r="566" s="13" customFormat="1">
      <c r="A566" s="13"/>
      <c r="B566" s="178"/>
      <c r="C566" s="13"/>
      <c r="D566" s="179" t="s">
        <v>159</v>
      </c>
      <c r="E566" s="180" t="s">
        <v>3</v>
      </c>
      <c r="F566" s="181" t="s">
        <v>830</v>
      </c>
      <c r="G566" s="13"/>
      <c r="H566" s="180" t="s">
        <v>3</v>
      </c>
      <c r="I566" s="182"/>
      <c r="J566" s="13"/>
      <c r="K566" s="13"/>
      <c r="L566" s="178"/>
      <c r="M566" s="183"/>
      <c r="N566" s="184"/>
      <c r="O566" s="184"/>
      <c r="P566" s="184"/>
      <c r="Q566" s="184"/>
      <c r="R566" s="184"/>
      <c r="S566" s="184"/>
      <c r="T566" s="18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0" t="s">
        <v>159</v>
      </c>
      <c r="AU566" s="180" t="s">
        <v>166</v>
      </c>
      <c r="AV566" s="13" t="s">
        <v>79</v>
      </c>
      <c r="AW566" s="13" t="s">
        <v>32</v>
      </c>
      <c r="AX566" s="13" t="s">
        <v>71</v>
      </c>
      <c r="AY566" s="180" t="s">
        <v>150</v>
      </c>
    </row>
    <row r="567" s="14" customFormat="1">
      <c r="A567" s="14"/>
      <c r="B567" s="186"/>
      <c r="C567" s="14"/>
      <c r="D567" s="179" t="s">
        <v>159</v>
      </c>
      <c r="E567" s="187" t="s">
        <v>3</v>
      </c>
      <c r="F567" s="188" t="s">
        <v>840</v>
      </c>
      <c r="G567" s="14"/>
      <c r="H567" s="189">
        <v>0.072999999999999995</v>
      </c>
      <c r="I567" s="190"/>
      <c r="J567" s="14"/>
      <c r="K567" s="14"/>
      <c r="L567" s="186"/>
      <c r="M567" s="191"/>
      <c r="N567" s="192"/>
      <c r="O567" s="192"/>
      <c r="P567" s="192"/>
      <c r="Q567" s="192"/>
      <c r="R567" s="192"/>
      <c r="S567" s="192"/>
      <c r="T567" s="19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87" t="s">
        <v>159</v>
      </c>
      <c r="AU567" s="187" t="s">
        <v>166</v>
      </c>
      <c r="AV567" s="14" t="s">
        <v>81</v>
      </c>
      <c r="AW567" s="14" t="s">
        <v>32</v>
      </c>
      <c r="AX567" s="14" t="s">
        <v>79</v>
      </c>
      <c r="AY567" s="187" t="s">
        <v>150</v>
      </c>
    </row>
    <row r="568" s="14" customFormat="1">
      <c r="A568" s="14"/>
      <c r="B568" s="186"/>
      <c r="C568" s="14"/>
      <c r="D568" s="179" t="s">
        <v>159</v>
      </c>
      <c r="E568" s="14"/>
      <c r="F568" s="188" t="s">
        <v>841</v>
      </c>
      <c r="G568" s="14"/>
      <c r="H568" s="189">
        <v>0.080000000000000002</v>
      </c>
      <c r="I568" s="190"/>
      <c r="J568" s="14"/>
      <c r="K568" s="14"/>
      <c r="L568" s="186"/>
      <c r="M568" s="191"/>
      <c r="N568" s="192"/>
      <c r="O568" s="192"/>
      <c r="P568" s="192"/>
      <c r="Q568" s="192"/>
      <c r="R568" s="192"/>
      <c r="S568" s="192"/>
      <c r="T568" s="19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87" t="s">
        <v>159</v>
      </c>
      <c r="AU568" s="187" t="s">
        <v>166</v>
      </c>
      <c r="AV568" s="14" t="s">
        <v>81</v>
      </c>
      <c r="AW568" s="14" t="s">
        <v>4</v>
      </c>
      <c r="AX568" s="14" t="s">
        <v>79</v>
      </c>
      <c r="AY568" s="187" t="s">
        <v>150</v>
      </c>
    </row>
    <row r="569" s="2" customFormat="1" ht="21.75" customHeight="1">
      <c r="A569" s="38"/>
      <c r="B569" s="164"/>
      <c r="C569" s="210" t="s">
        <v>842</v>
      </c>
      <c r="D569" s="210" t="s">
        <v>380</v>
      </c>
      <c r="E569" s="211" t="s">
        <v>843</v>
      </c>
      <c r="F569" s="212" t="s">
        <v>844</v>
      </c>
      <c r="G569" s="213" t="s">
        <v>181</v>
      </c>
      <c r="H569" s="214">
        <v>0.032000000000000001</v>
      </c>
      <c r="I569" s="215"/>
      <c r="J569" s="216">
        <f>ROUND(I569*H569,2)</f>
        <v>0</v>
      </c>
      <c r="K569" s="212" t="s">
        <v>156</v>
      </c>
      <c r="L569" s="217"/>
      <c r="M569" s="218" t="s">
        <v>3</v>
      </c>
      <c r="N569" s="219" t="s">
        <v>42</v>
      </c>
      <c r="O569" s="72"/>
      <c r="P569" s="174">
        <f>O569*H569</f>
        <v>0</v>
      </c>
      <c r="Q569" s="174">
        <v>1</v>
      </c>
      <c r="R569" s="174">
        <f>Q569*H569</f>
        <v>0.032000000000000001</v>
      </c>
      <c r="S569" s="174">
        <v>0</v>
      </c>
      <c r="T569" s="175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76" t="s">
        <v>364</v>
      </c>
      <c r="AT569" s="176" t="s">
        <v>380</v>
      </c>
      <c r="AU569" s="176" t="s">
        <v>166</v>
      </c>
      <c r="AY569" s="19" t="s">
        <v>150</v>
      </c>
      <c r="BE569" s="177">
        <f>IF(N569="základní",J569,0)</f>
        <v>0</v>
      </c>
      <c r="BF569" s="177">
        <f>IF(N569="snížená",J569,0)</f>
        <v>0</v>
      </c>
      <c r="BG569" s="177">
        <f>IF(N569="zákl. přenesená",J569,0)</f>
        <v>0</v>
      </c>
      <c r="BH569" s="177">
        <f>IF(N569="sníž. přenesená",J569,0)</f>
        <v>0</v>
      </c>
      <c r="BI569" s="177">
        <f>IF(N569="nulová",J569,0)</f>
        <v>0</v>
      </c>
      <c r="BJ569" s="19" t="s">
        <v>79</v>
      </c>
      <c r="BK569" s="177">
        <f>ROUND(I569*H569,2)</f>
        <v>0</v>
      </c>
      <c r="BL569" s="19" t="s">
        <v>256</v>
      </c>
      <c r="BM569" s="176" t="s">
        <v>845</v>
      </c>
    </row>
    <row r="570" s="13" customFormat="1">
      <c r="A570" s="13"/>
      <c r="B570" s="178"/>
      <c r="C570" s="13"/>
      <c r="D570" s="179" t="s">
        <v>159</v>
      </c>
      <c r="E570" s="180" t="s">
        <v>3</v>
      </c>
      <c r="F570" s="181" t="s">
        <v>832</v>
      </c>
      <c r="G570" s="13"/>
      <c r="H570" s="180" t="s">
        <v>3</v>
      </c>
      <c r="I570" s="182"/>
      <c r="J570" s="13"/>
      <c r="K570" s="13"/>
      <c r="L570" s="178"/>
      <c r="M570" s="183"/>
      <c r="N570" s="184"/>
      <c r="O570" s="184"/>
      <c r="P570" s="184"/>
      <c r="Q570" s="184"/>
      <c r="R570" s="184"/>
      <c r="S570" s="184"/>
      <c r="T570" s="18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80" t="s">
        <v>159</v>
      </c>
      <c r="AU570" s="180" t="s">
        <v>166</v>
      </c>
      <c r="AV570" s="13" t="s">
        <v>79</v>
      </c>
      <c r="AW570" s="13" t="s">
        <v>32</v>
      </c>
      <c r="AX570" s="13" t="s">
        <v>71</v>
      </c>
      <c r="AY570" s="180" t="s">
        <v>150</v>
      </c>
    </row>
    <row r="571" s="14" customFormat="1">
      <c r="A571" s="14"/>
      <c r="B571" s="186"/>
      <c r="C571" s="14"/>
      <c r="D571" s="179" t="s">
        <v>159</v>
      </c>
      <c r="E571" s="187" t="s">
        <v>3</v>
      </c>
      <c r="F571" s="188" t="s">
        <v>846</v>
      </c>
      <c r="G571" s="14"/>
      <c r="H571" s="189">
        <v>0.029000000000000001</v>
      </c>
      <c r="I571" s="190"/>
      <c r="J571" s="14"/>
      <c r="K571" s="14"/>
      <c r="L571" s="186"/>
      <c r="M571" s="191"/>
      <c r="N571" s="192"/>
      <c r="O571" s="192"/>
      <c r="P571" s="192"/>
      <c r="Q571" s="192"/>
      <c r="R571" s="192"/>
      <c r="S571" s="192"/>
      <c r="T571" s="19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187" t="s">
        <v>159</v>
      </c>
      <c r="AU571" s="187" t="s">
        <v>166</v>
      </c>
      <c r="AV571" s="14" t="s">
        <v>81</v>
      </c>
      <c r="AW571" s="14" t="s">
        <v>32</v>
      </c>
      <c r="AX571" s="14" t="s">
        <v>79</v>
      </c>
      <c r="AY571" s="187" t="s">
        <v>150</v>
      </c>
    </row>
    <row r="572" s="14" customFormat="1">
      <c r="A572" s="14"/>
      <c r="B572" s="186"/>
      <c r="C572" s="14"/>
      <c r="D572" s="179" t="s">
        <v>159</v>
      </c>
      <c r="E572" s="14"/>
      <c r="F572" s="188" t="s">
        <v>847</v>
      </c>
      <c r="G572" s="14"/>
      <c r="H572" s="189">
        <v>0.032000000000000001</v>
      </c>
      <c r="I572" s="190"/>
      <c r="J572" s="14"/>
      <c r="K572" s="14"/>
      <c r="L572" s="186"/>
      <c r="M572" s="191"/>
      <c r="N572" s="192"/>
      <c r="O572" s="192"/>
      <c r="P572" s="192"/>
      <c r="Q572" s="192"/>
      <c r="R572" s="192"/>
      <c r="S572" s="192"/>
      <c r="T572" s="19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87" t="s">
        <v>159</v>
      </c>
      <c r="AU572" s="187" t="s">
        <v>166</v>
      </c>
      <c r="AV572" s="14" t="s">
        <v>81</v>
      </c>
      <c r="AW572" s="14" t="s">
        <v>4</v>
      </c>
      <c r="AX572" s="14" t="s">
        <v>79</v>
      </c>
      <c r="AY572" s="187" t="s">
        <v>150</v>
      </c>
    </row>
    <row r="573" s="2" customFormat="1" ht="21.75" customHeight="1">
      <c r="A573" s="38"/>
      <c r="B573" s="164"/>
      <c r="C573" s="210" t="s">
        <v>848</v>
      </c>
      <c r="D573" s="210" t="s">
        <v>380</v>
      </c>
      <c r="E573" s="211" t="s">
        <v>849</v>
      </c>
      <c r="F573" s="212" t="s">
        <v>850</v>
      </c>
      <c r="G573" s="213" t="s">
        <v>181</v>
      </c>
      <c r="H573" s="214">
        <v>0.127</v>
      </c>
      <c r="I573" s="215"/>
      <c r="J573" s="216">
        <f>ROUND(I573*H573,2)</f>
        <v>0</v>
      </c>
      <c r="K573" s="212" t="s">
        <v>156</v>
      </c>
      <c r="L573" s="217"/>
      <c r="M573" s="218" t="s">
        <v>3</v>
      </c>
      <c r="N573" s="219" t="s">
        <v>42</v>
      </c>
      <c r="O573" s="72"/>
      <c r="P573" s="174">
        <f>O573*H573</f>
        <v>0</v>
      </c>
      <c r="Q573" s="174">
        <v>1</v>
      </c>
      <c r="R573" s="174">
        <f>Q573*H573</f>
        <v>0.127</v>
      </c>
      <c r="S573" s="174">
        <v>0</v>
      </c>
      <c r="T573" s="175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76" t="s">
        <v>364</v>
      </c>
      <c r="AT573" s="176" t="s">
        <v>380</v>
      </c>
      <c r="AU573" s="176" t="s">
        <v>166</v>
      </c>
      <c r="AY573" s="19" t="s">
        <v>150</v>
      </c>
      <c r="BE573" s="177">
        <f>IF(N573="základní",J573,0)</f>
        <v>0</v>
      </c>
      <c r="BF573" s="177">
        <f>IF(N573="snížená",J573,0)</f>
        <v>0</v>
      </c>
      <c r="BG573" s="177">
        <f>IF(N573="zákl. přenesená",J573,0)</f>
        <v>0</v>
      </c>
      <c r="BH573" s="177">
        <f>IF(N573="sníž. přenesená",J573,0)</f>
        <v>0</v>
      </c>
      <c r="BI573" s="177">
        <f>IF(N573="nulová",J573,0)</f>
        <v>0</v>
      </c>
      <c r="BJ573" s="19" t="s">
        <v>79</v>
      </c>
      <c r="BK573" s="177">
        <f>ROUND(I573*H573,2)</f>
        <v>0</v>
      </c>
      <c r="BL573" s="19" t="s">
        <v>256</v>
      </c>
      <c r="BM573" s="176" t="s">
        <v>851</v>
      </c>
    </row>
    <row r="574" s="13" customFormat="1">
      <c r="A574" s="13"/>
      <c r="B574" s="178"/>
      <c r="C574" s="13"/>
      <c r="D574" s="179" t="s">
        <v>159</v>
      </c>
      <c r="E574" s="180" t="s">
        <v>3</v>
      </c>
      <c r="F574" s="181" t="s">
        <v>834</v>
      </c>
      <c r="G574" s="13"/>
      <c r="H574" s="180" t="s">
        <v>3</v>
      </c>
      <c r="I574" s="182"/>
      <c r="J574" s="13"/>
      <c r="K574" s="13"/>
      <c r="L574" s="178"/>
      <c r="M574" s="183"/>
      <c r="N574" s="184"/>
      <c r="O574" s="184"/>
      <c r="P574" s="184"/>
      <c r="Q574" s="184"/>
      <c r="R574" s="184"/>
      <c r="S574" s="184"/>
      <c r="T574" s="18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80" t="s">
        <v>159</v>
      </c>
      <c r="AU574" s="180" t="s">
        <v>166</v>
      </c>
      <c r="AV574" s="13" t="s">
        <v>79</v>
      </c>
      <c r="AW574" s="13" t="s">
        <v>32</v>
      </c>
      <c r="AX574" s="13" t="s">
        <v>71</v>
      </c>
      <c r="AY574" s="180" t="s">
        <v>150</v>
      </c>
    </row>
    <row r="575" s="14" customFormat="1">
      <c r="A575" s="14"/>
      <c r="B575" s="186"/>
      <c r="C575" s="14"/>
      <c r="D575" s="179" t="s">
        <v>159</v>
      </c>
      <c r="E575" s="187" t="s">
        <v>3</v>
      </c>
      <c r="F575" s="188" t="s">
        <v>852</v>
      </c>
      <c r="G575" s="14"/>
      <c r="H575" s="189">
        <v>0.11500000000000001</v>
      </c>
      <c r="I575" s="190"/>
      <c r="J575" s="14"/>
      <c r="K575" s="14"/>
      <c r="L575" s="186"/>
      <c r="M575" s="191"/>
      <c r="N575" s="192"/>
      <c r="O575" s="192"/>
      <c r="P575" s="192"/>
      <c r="Q575" s="192"/>
      <c r="R575" s="192"/>
      <c r="S575" s="192"/>
      <c r="T575" s="19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87" t="s">
        <v>159</v>
      </c>
      <c r="AU575" s="187" t="s">
        <v>166</v>
      </c>
      <c r="AV575" s="14" t="s">
        <v>81</v>
      </c>
      <c r="AW575" s="14" t="s">
        <v>32</v>
      </c>
      <c r="AX575" s="14" t="s">
        <v>79</v>
      </c>
      <c r="AY575" s="187" t="s">
        <v>150</v>
      </c>
    </row>
    <row r="576" s="14" customFormat="1">
      <c r="A576" s="14"/>
      <c r="B576" s="186"/>
      <c r="C576" s="14"/>
      <c r="D576" s="179" t="s">
        <v>159</v>
      </c>
      <c r="E576" s="14"/>
      <c r="F576" s="188" t="s">
        <v>853</v>
      </c>
      <c r="G576" s="14"/>
      <c r="H576" s="189">
        <v>0.127</v>
      </c>
      <c r="I576" s="190"/>
      <c r="J576" s="14"/>
      <c r="K576" s="14"/>
      <c r="L576" s="186"/>
      <c r="M576" s="191"/>
      <c r="N576" s="192"/>
      <c r="O576" s="192"/>
      <c r="P576" s="192"/>
      <c r="Q576" s="192"/>
      <c r="R576" s="192"/>
      <c r="S576" s="192"/>
      <c r="T576" s="19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87" t="s">
        <v>159</v>
      </c>
      <c r="AU576" s="187" t="s">
        <v>166</v>
      </c>
      <c r="AV576" s="14" t="s">
        <v>81</v>
      </c>
      <c r="AW576" s="14" t="s">
        <v>4</v>
      </c>
      <c r="AX576" s="14" t="s">
        <v>79</v>
      </c>
      <c r="AY576" s="187" t="s">
        <v>150</v>
      </c>
    </row>
    <row r="577" s="2" customFormat="1">
      <c r="A577" s="38"/>
      <c r="B577" s="164"/>
      <c r="C577" s="165" t="s">
        <v>854</v>
      </c>
      <c r="D577" s="165" t="s">
        <v>152</v>
      </c>
      <c r="E577" s="166" t="s">
        <v>855</v>
      </c>
      <c r="F577" s="167" t="s">
        <v>856</v>
      </c>
      <c r="G577" s="168" t="s">
        <v>782</v>
      </c>
      <c r="H577" s="169">
        <v>428.41399999999999</v>
      </c>
      <c r="I577" s="170"/>
      <c r="J577" s="171">
        <f>ROUND(I577*H577,2)</f>
        <v>0</v>
      </c>
      <c r="K577" s="167" t="s">
        <v>156</v>
      </c>
      <c r="L577" s="39"/>
      <c r="M577" s="172" t="s">
        <v>3</v>
      </c>
      <c r="N577" s="173" t="s">
        <v>42</v>
      </c>
      <c r="O577" s="72"/>
      <c r="P577" s="174">
        <f>O577*H577</f>
        <v>0</v>
      </c>
      <c r="Q577" s="174">
        <v>6.0000000000000002E-05</v>
      </c>
      <c r="R577" s="174">
        <f>Q577*H577</f>
        <v>0.02570484</v>
      </c>
      <c r="S577" s="174">
        <v>0</v>
      </c>
      <c r="T577" s="175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76" t="s">
        <v>256</v>
      </c>
      <c r="AT577" s="176" t="s">
        <v>152</v>
      </c>
      <c r="AU577" s="176" t="s">
        <v>166</v>
      </c>
      <c r="AY577" s="19" t="s">
        <v>150</v>
      </c>
      <c r="BE577" s="177">
        <f>IF(N577="základní",J577,0)</f>
        <v>0</v>
      </c>
      <c r="BF577" s="177">
        <f>IF(N577="snížená",J577,0)</f>
        <v>0</v>
      </c>
      <c r="BG577" s="177">
        <f>IF(N577="zákl. přenesená",J577,0)</f>
        <v>0</v>
      </c>
      <c r="BH577" s="177">
        <f>IF(N577="sníž. přenesená",J577,0)</f>
        <v>0</v>
      </c>
      <c r="BI577" s="177">
        <f>IF(N577="nulová",J577,0)</f>
        <v>0</v>
      </c>
      <c r="BJ577" s="19" t="s">
        <v>79</v>
      </c>
      <c r="BK577" s="177">
        <f>ROUND(I577*H577,2)</f>
        <v>0</v>
      </c>
      <c r="BL577" s="19" t="s">
        <v>256</v>
      </c>
      <c r="BM577" s="176" t="s">
        <v>857</v>
      </c>
    </row>
    <row r="578" s="13" customFormat="1">
      <c r="A578" s="13"/>
      <c r="B578" s="178"/>
      <c r="C578" s="13"/>
      <c r="D578" s="179" t="s">
        <v>159</v>
      </c>
      <c r="E578" s="180" t="s">
        <v>3</v>
      </c>
      <c r="F578" s="181" t="s">
        <v>858</v>
      </c>
      <c r="G578" s="13"/>
      <c r="H578" s="180" t="s">
        <v>3</v>
      </c>
      <c r="I578" s="182"/>
      <c r="J578" s="13"/>
      <c r="K578" s="13"/>
      <c r="L578" s="178"/>
      <c r="M578" s="183"/>
      <c r="N578" s="184"/>
      <c r="O578" s="184"/>
      <c r="P578" s="184"/>
      <c r="Q578" s="184"/>
      <c r="R578" s="184"/>
      <c r="S578" s="184"/>
      <c r="T578" s="18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0" t="s">
        <v>159</v>
      </c>
      <c r="AU578" s="180" t="s">
        <v>166</v>
      </c>
      <c r="AV578" s="13" t="s">
        <v>79</v>
      </c>
      <c r="AW578" s="13" t="s">
        <v>32</v>
      </c>
      <c r="AX578" s="13" t="s">
        <v>71</v>
      </c>
      <c r="AY578" s="180" t="s">
        <v>150</v>
      </c>
    </row>
    <row r="579" s="14" customFormat="1">
      <c r="A579" s="14"/>
      <c r="B579" s="186"/>
      <c r="C579" s="14"/>
      <c r="D579" s="179" t="s">
        <v>159</v>
      </c>
      <c r="E579" s="187" t="s">
        <v>3</v>
      </c>
      <c r="F579" s="188" t="s">
        <v>859</v>
      </c>
      <c r="G579" s="14"/>
      <c r="H579" s="189">
        <v>9.9199999999999999</v>
      </c>
      <c r="I579" s="190"/>
      <c r="J579" s="14"/>
      <c r="K579" s="14"/>
      <c r="L579" s="186"/>
      <c r="M579" s="191"/>
      <c r="N579" s="192"/>
      <c r="O579" s="192"/>
      <c r="P579" s="192"/>
      <c r="Q579" s="192"/>
      <c r="R579" s="192"/>
      <c r="S579" s="192"/>
      <c r="T579" s="19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87" t="s">
        <v>159</v>
      </c>
      <c r="AU579" s="187" t="s">
        <v>166</v>
      </c>
      <c r="AV579" s="14" t="s">
        <v>81</v>
      </c>
      <c r="AW579" s="14" t="s">
        <v>32</v>
      </c>
      <c r="AX579" s="14" t="s">
        <v>71</v>
      </c>
      <c r="AY579" s="187" t="s">
        <v>150</v>
      </c>
    </row>
    <row r="580" s="13" customFormat="1">
      <c r="A580" s="13"/>
      <c r="B580" s="178"/>
      <c r="C580" s="13"/>
      <c r="D580" s="179" t="s">
        <v>159</v>
      </c>
      <c r="E580" s="180" t="s">
        <v>3</v>
      </c>
      <c r="F580" s="181" t="s">
        <v>860</v>
      </c>
      <c r="G580" s="13"/>
      <c r="H580" s="180" t="s">
        <v>3</v>
      </c>
      <c r="I580" s="182"/>
      <c r="J580" s="13"/>
      <c r="K580" s="13"/>
      <c r="L580" s="178"/>
      <c r="M580" s="183"/>
      <c r="N580" s="184"/>
      <c r="O580" s="184"/>
      <c r="P580" s="184"/>
      <c r="Q580" s="184"/>
      <c r="R580" s="184"/>
      <c r="S580" s="184"/>
      <c r="T580" s="18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0" t="s">
        <v>159</v>
      </c>
      <c r="AU580" s="180" t="s">
        <v>166</v>
      </c>
      <c r="AV580" s="13" t="s">
        <v>79</v>
      </c>
      <c r="AW580" s="13" t="s">
        <v>32</v>
      </c>
      <c r="AX580" s="13" t="s">
        <v>71</v>
      </c>
      <c r="AY580" s="180" t="s">
        <v>150</v>
      </c>
    </row>
    <row r="581" s="14" customFormat="1">
      <c r="A581" s="14"/>
      <c r="B581" s="186"/>
      <c r="C581" s="14"/>
      <c r="D581" s="179" t="s">
        <v>159</v>
      </c>
      <c r="E581" s="187" t="s">
        <v>3</v>
      </c>
      <c r="F581" s="188" t="s">
        <v>861</v>
      </c>
      <c r="G581" s="14"/>
      <c r="H581" s="189">
        <v>144.72200000000001</v>
      </c>
      <c r="I581" s="190"/>
      <c r="J581" s="14"/>
      <c r="K581" s="14"/>
      <c r="L581" s="186"/>
      <c r="M581" s="191"/>
      <c r="N581" s="192"/>
      <c r="O581" s="192"/>
      <c r="P581" s="192"/>
      <c r="Q581" s="192"/>
      <c r="R581" s="192"/>
      <c r="S581" s="192"/>
      <c r="T581" s="19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87" t="s">
        <v>159</v>
      </c>
      <c r="AU581" s="187" t="s">
        <v>166</v>
      </c>
      <c r="AV581" s="14" t="s">
        <v>81</v>
      </c>
      <c r="AW581" s="14" t="s">
        <v>32</v>
      </c>
      <c r="AX581" s="14" t="s">
        <v>71</v>
      </c>
      <c r="AY581" s="187" t="s">
        <v>150</v>
      </c>
    </row>
    <row r="582" s="13" customFormat="1">
      <c r="A582" s="13"/>
      <c r="B582" s="178"/>
      <c r="C582" s="13"/>
      <c r="D582" s="179" t="s">
        <v>159</v>
      </c>
      <c r="E582" s="180" t="s">
        <v>3</v>
      </c>
      <c r="F582" s="181" t="s">
        <v>862</v>
      </c>
      <c r="G582" s="13"/>
      <c r="H582" s="180" t="s">
        <v>3</v>
      </c>
      <c r="I582" s="182"/>
      <c r="J582" s="13"/>
      <c r="K582" s="13"/>
      <c r="L582" s="178"/>
      <c r="M582" s="183"/>
      <c r="N582" s="184"/>
      <c r="O582" s="184"/>
      <c r="P582" s="184"/>
      <c r="Q582" s="184"/>
      <c r="R582" s="184"/>
      <c r="S582" s="184"/>
      <c r="T582" s="18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0" t="s">
        <v>159</v>
      </c>
      <c r="AU582" s="180" t="s">
        <v>166</v>
      </c>
      <c r="AV582" s="13" t="s">
        <v>79</v>
      </c>
      <c r="AW582" s="13" t="s">
        <v>32</v>
      </c>
      <c r="AX582" s="13" t="s">
        <v>71</v>
      </c>
      <c r="AY582" s="180" t="s">
        <v>150</v>
      </c>
    </row>
    <row r="583" s="14" customFormat="1">
      <c r="A583" s="14"/>
      <c r="B583" s="186"/>
      <c r="C583" s="14"/>
      <c r="D583" s="179" t="s">
        <v>159</v>
      </c>
      <c r="E583" s="187" t="s">
        <v>3</v>
      </c>
      <c r="F583" s="188" t="s">
        <v>863</v>
      </c>
      <c r="G583" s="14"/>
      <c r="H583" s="189">
        <v>53.572000000000003</v>
      </c>
      <c r="I583" s="190"/>
      <c r="J583" s="14"/>
      <c r="K583" s="14"/>
      <c r="L583" s="186"/>
      <c r="M583" s="191"/>
      <c r="N583" s="192"/>
      <c r="O583" s="192"/>
      <c r="P583" s="192"/>
      <c r="Q583" s="192"/>
      <c r="R583" s="192"/>
      <c r="S583" s="192"/>
      <c r="T583" s="19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87" t="s">
        <v>159</v>
      </c>
      <c r="AU583" s="187" t="s">
        <v>166</v>
      </c>
      <c r="AV583" s="14" t="s">
        <v>81</v>
      </c>
      <c r="AW583" s="14" t="s">
        <v>32</v>
      </c>
      <c r="AX583" s="14" t="s">
        <v>71</v>
      </c>
      <c r="AY583" s="187" t="s">
        <v>150</v>
      </c>
    </row>
    <row r="584" s="13" customFormat="1">
      <c r="A584" s="13"/>
      <c r="B584" s="178"/>
      <c r="C584" s="13"/>
      <c r="D584" s="179" t="s">
        <v>159</v>
      </c>
      <c r="E584" s="180" t="s">
        <v>3</v>
      </c>
      <c r="F584" s="181" t="s">
        <v>864</v>
      </c>
      <c r="G584" s="13"/>
      <c r="H584" s="180" t="s">
        <v>3</v>
      </c>
      <c r="I584" s="182"/>
      <c r="J584" s="13"/>
      <c r="K584" s="13"/>
      <c r="L584" s="178"/>
      <c r="M584" s="183"/>
      <c r="N584" s="184"/>
      <c r="O584" s="184"/>
      <c r="P584" s="184"/>
      <c r="Q584" s="184"/>
      <c r="R584" s="184"/>
      <c r="S584" s="184"/>
      <c r="T584" s="18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80" t="s">
        <v>159</v>
      </c>
      <c r="AU584" s="180" t="s">
        <v>166</v>
      </c>
      <c r="AV584" s="13" t="s">
        <v>79</v>
      </c>
      <c r="AW584" s="13" t="s">
        <v>32</v>
      </c>
      <c r="AX584" s="13" t="s">
        <v>71</v>
      </c>
      <c r="AY584" s="180" t="s">
        <v>150</v>
      </c>
    </row>
    <row r="585" s="14" customFormat="1">
      <c r="A585" s="14"/>
      <c r="B585" s="186"/>
      <c r="C585" s="14"/>
      <c r="D585" s="179" t="s">
        <v>159</v>
      </c>
      <c r="E585" s="187" t="s">
        <v>3</v>
      </c>
      <c r="F585" s="188" t="s">
        <v>865</v>
      </c>
      <c r="G585" s="14"/>
      <c r="H585" s="189">
        <v>220.19999999999999</v>
      </c>
      <c r="I585" s="190"/>
      <c r="J585" s="14"/>
      <c r="K585" s="14"/>
      <c r="L585" s="186"/>
      <c r="M585" s="191"/>
      <c r="N585" s="192"/>
      <c r="O585" s="192"/>
      <c r="P585" s="192"/>
      <c r="Q585" s="192"/>
      <c r="R585" s="192"/>
      <c r="S585" s="192"/>
      <c r="T585" s="19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87" t="s">
        <v>159</v>
      </c>
      <c r="AU585" s="187" t="s">
        <v>166</v>
      </c>
      <c r="AV585" s="14" t="s">
        <v>81</v>
      </c>
      <c r="AW585" s="14" t="s">
        <v>32</v>
      </c>
      <c r="AX585" s="14" t="s">
        <v>71</v>
      </c>
      <c r="AY585" s="187" t="s">
        <v>150</v>
      </c>
    </row>
    <row r="586" s="15" customFormat="1">
      <c r="A586" s="15"/>
      <c r="B586" s="194"/>
      <c r="C586" s="15"/>
      <c r="D586" s="179" t="s">
        <v>159</v>
      </c>
      <c r="E586" s="195" t="s">
        <v>3</v>
      </c>
      <c r="F586" s="196" t="s">
        <v>211</v>
      </c>
      <c r="G586" s="15"/>
      <c r="H586" s="197">
        <v>428.41399999999999</v>
      </c>
      <c r="I586" s="198"/>
      <c r="J586" s="15"/>
      <c r="K586" s="15"/>
      <c r="L586" s="194"/>
      <c r="M586" s="199"/>
      <c r="N586" s="200"/>
      <c r="O586" s="200"/>
      <c r="P586" s="200"/>
      <c r="Q586" s="200"/>
      <c r="R586" s="200"/>
      <c r="S586" s="200"/>
      <c r="T586" s="20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195" t="s">
        <v>159</v>
      </c>
      <c r="AU586" s="195" t="s">
        <v>166</v>
      </c>
      <c r="AV586" s="15" t="s">
        <v>157</v>
      </c>
      <c r="AW586" s="15" t="s">
        <v>32</v>
      </c>
      <c r="AX586" s="15" t="s">
        <v>79</v>
      </c>
      <c r="AY586" s="195" t="s">
        <v>150</v>
      </c>
    </row>
    <row r="587" s="2" customFormat="1">
      <c r="A587" s="38"/>
      <c r="B587" s="164"/>
      <c r="C587" s="210" t="s">
        <v>866</v>
      </c>
      <c r="D587" s="210" t="s">
        <v>380</v>
      </c>
      <c r="E587" s="211" t="s">
        <v>867</v>
      </c>
      <c r="F587" s="212" t="s">
        <v>868</v>
      </c>
      <c r="G587" s="213" t="s">
        <v>399</v>
      </c>
      <c r="H587" s="214">
        <v>3.52</v>
      </c>
      <c r="I587" s="215"/>
      <c r="J587" s="216">
        <f>ROUND(I587*H587,2)</f>
        <v>0</v>
      </c>
      <c r="K587" s="212" t="s">
        <v>156</v>
      </c>
      <c r="L587" s="217"/>
      <c r="M587" s="218" t="s">
        <v>3</v>
      </c>
      <c r="N587" s="219" t="s">
        <v>42</v>
      </c>
      <c r="O587" s="72"/>
      <c r="P587" s="174">
        <f>O587*H587</f>
        <v>0</v>
      </c>
      <c r="Q587" s="174">
        <v>0.0027299999999999998</v>
      </c>
      <c r="R587" s="174">
        <f>Q587*H587</f>
        <v>0.0096095999999999994</v>
      </c>
      <c r="S587" s="174">
        <v>0</v>
      </c>
      <c r="T587" s="175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76" t="s">
        <v>364</v>
      </c>
      <c r="AT587" s="176" t="s">
        <v>380</v>
      </c>
      <c r="AU587" s="176" t="s">
        <v>166</v>
      </c>
      <c r="AY587" s="19" t="s">
        <v>150</v>
      </c>
      <c r="BE587" s="177">
        <f>IF(N587="základní",J587,0)</f>
        <v>0</v>
      </c>
      <c r="BF587" s="177">
        <f>IF(N587="snížená",J587,0)</f>
        <v>0</v>
      </c>
      <c r="BG587" s="177">
        <f>IF(N587="zákl. přenesená",J587,0)</f>
        <v>0</v>
      </c>
      <c r="BH587" s="177">
        <f>IF(N587="sníž. přenesená",J587,0)</f>
        <v>0</v>
      </c>
      <c r="BI587" s="177">
        <f>IF(N587="nulová",J587,0)</f>
        <v>0</v>
      </c>
      <c r="BJ587" s="19" t="s">
        <v>79</v>
      </c>
      <c r="BK587" s="177">
        <f>ROUND(I587*H587,2)</f>
        <v>0</v>
      </c>
      <c r="BL587" s="19" t="s">
        <v>256</v>
      </c>
      <c r="BM587" s="176" t="s">
        <v>869</v>
      </c>
    </row>
    <row r="588" s="14" customFormat="1">
      <c r="A588" s="14"/>
      <c r="B588" s="186"/>
      <c r="C588" s="14"/>
      <c r="D588" s="179" t="s">
        <v>159</v>
      </c>
      <c r="E588" s="14"/>
      <c r="F588" s="188" t="s">
        <v>870</v>
      </c>
      <c r="G588" s="14"/>
      <c r="H588" s="189">
        <v>3.52</v>
      </c>
      <c r="I588" s="190"/>
      <c r="J588" s="14"/>
      <c r="K588" s="14"/>
      <c r="L588" s="186"/>
      <c r="M588" s="191"/>
      <c r="N588" s="192"/>
      <c r="O588" s="192"/>
      <c r="P588" s="192"/>
      <c r="Q588" s="192"/>
      <c r="R588" s="192"/>
      <c r="S588" s="192"/>
      <c r="T588" s="19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87" t="s">
        <v>159</v>
      </c>
      <c r="AU588" s="187" t="s">
        <v>166</v>
      </c>
      <c r="AV588" s="14" t="s">
        <v>81</v>
      </c>
      <c r="AW588" s="14" t="s">
        <v>4</v>
      </c>
      <c r="AX588" s="14" t="s">
        <v>79</v>
      </c>
      <c r="AY588" s="187" t="s">
        <v>150</v>
      </c>
    </row>
    <row r="589" s="2" customFormat="1">
      <c r="A589" s="38"/>
      <c r="B589" s="164"/>
      <c r="C589" s="210" t="s">
        <v>871</v>
      </c>
      <c r="D589" s="210" t="s">
        <v>380</v>
      </c>
      <c r="E589" s="211" t="s">
        <v>872</v>
      </c>
      <c r="F589" s="212" t="s">
        <v>873</v>
      </c>
      <c r="G589" s="213" t="s">
        <v>399</v>
      </c>
      <c r="H589" s="214">
        <v>59.18</v>
      </c>
      <c r="I589" s="215"/>
      <c r="J589" s="216">
        <f>ROUND(I589*H589,2)</f>
        <v>0</v>
      </c>
      <c r="K589" s="212" t="s">
        <v>3</v>
      </c>
      <c r="L589" s="217"/>
      <c r="M589" s="218" t="s">
        <v>3</v>
      </c>
      <c r="N589" s="219" t="s">
        <v>42</v>
      </c>
      <c r="O589" s="72"/>
      <c r="P589" s="174">
        <f>O589*H589</f>
        <v>0</v>
      </c>
      <c r="Q589" s="174">
        <v>0.0034299999999999999</v>
      </c>
      <c r="R589" s="174">
        <f>Q589*H589</f>
        <v>0.20298739999999999</v>
      </c>
      <c r="S589" s="174">
        <v>0</v>
      </c>
      <c r="T589" s="175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176" t="s">
        <v>364</v>
      </c>
      <c r="AT589" s="176" t="s">
        <v>380</v>
      </c>
      <c r="AU589" s="176" t="s">
        <v>166</v>
      </c>
      <c r="AY589" s="19" t="s">
        <v>150</v>
      </c>
      <c r="BE589" s="177">
        <f>IF(N589="základní",J589,0)</f>
        <v>0</v>
      </c>
      <c r="BF589" s="177">
        <f>IF(N589="snížená",J589,0)</f>
        <v>0</v>
      </c>
      <c r="BG589" s="177">
        <f>IF(N589="zákl. přenesená",J589,0)</f>
        <v>0</v>
      </c>
      <c r="BH589" s="177">
        <f>IF(N589="sníž. přenesená",J589,0)</f>
        <v>0</v>
      </c>
      <c r="BI589" s="177">
        <f>IF(N589="nulová",J589,0)</f>
        <v>0</v>
      </c>
      <c r="BJ589" s="19" t="s">
        <v>79</v>
      </c>
      <c r="BK589" s="177">
        <f>ROUND(I589*H589,2)</f>
        <v>0</v>
      </c>
      <c r="BL589" s="19" t="s">
        <v>256</v>
      </c>
      <c r="BM589" s="176" t="s">
        <v>874</v>
      </c>
    </row>
    <row r="590" s="14" customFormat="1">
      <c r="A590" s="14"/>
      <c r="B590" s="186"/>
      <c r="C590" s="14"/>
      <c r="D590" s="179" t="s">
        <v>159</v>
      </c>
      <c r="E590" s="14"/>
      <c r="F590" s="188" t="s">
        <v>875</v>
      </c>
      <c r="G590" s="14"/>
      <c r="H590" s="189">
        <v>59.18</v>
      </c>
      <c r="I590" s="190"/>
      <c r="J590" s="14"/>
      <c r="K590" s="14"/>
      <c r="L590" s="186"/>
      <c r="M590" s="191"/>
      <c r="N590" s="192"/>
      <c r="O590" s="192"/>
      <c r="P590" s="192"/>
      <c r="Q590" s="192"/>
      <c r="R590" s="192"/>
      <c r="S590" s="192"/>
      <c r="T590" s="19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87" t="s">
        <v>159</v>
      </c>
      <c r="AU590" s="187" t="s">
        <v>166</v>
      </c>
      <c r="AV590" s="14" t="s">
        <v>81</v>
      </c>
      <c r="AW590" s="14" t="s">
        <v>4</v>
      </c>
      <c r="AX590" s="14" t="s">
        <v>79</v>
      </c>
      <c r="AY590" s="187" t="s">
        <v>150</v>
      </c>
    </row>
    <row r="591" s="2" customFormat="1">
      <c r="A591" s="38"/>
      <c r="B591" s="164"/>
      <c r="C591" s="210" t="s">
        <v>876</v>
      </c>
      <c r="D591" s="210" t="s">
        <v>380</v>
      </c>
      <c r="E591" s="211" t="s">
        <v>877</v>
      </c>
      <c r="F591" s="212" t="s">
        <v>878</v>
      </c>
      <c r="G591" s="213" t="s">
        <v>399</v>
      </c>
      <c r="H591" s="214">
        <v>25.960000000000001</v>
      </c>
      <c r="I591" s="215"/>
      <c r="J591" s="216">
        <f>ROUND(I591*H591,2)</f>
        <v>0</v>
      </c>
      <c r="K591" s="212" t="s">
        <v>156</v>
      </c>
      <c r="L591" s="217"/>
      <c r="M591" s="218" t="s">
        <v>3</v>
      </c>
      <c r="N591" s="219" t="s">
        <v>42</v>
      </c>
      <c r="O591" s="72"/>
      <c r="P591" s="174">
        <f>O591*H591</f>
        <v>0</v>
      </c>
      <c r="Q591" s="174">
        <v>0.0022699999999999999</v>
      </c>
      <c r="R591" s="174">
        <f>Q591*H591</f>
        <v>0.058929200000000001</v>
      </c>
      <c r="S591" s="174">
        <v>0</v>
      </c>
      <c r="T591" s="175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76" t="s">
        <v>364</v>
      </c>
      <c r="AT591" s="176" t="s">
        <v>380</v>
      </c>
      <c r="AU591" s="176" t="s">
        <v>166</v>
      </c>
      <c r="AY591" s="19" t="s">
        <v>150</v>
      </c>
      <c r="BE591" s="177">
        <f>IF(N591="základní",J591,0)</f>
        <v>0</v>
      </c>
      <c r="BF591" s="177">
        <f>IF(N591="snížená",J591,0)</f>
        <v>0</v>
      </c>
      <c r="BG591" s="177">
        <f>IF(N591="zákl. přenesená",J591,0)</f>
        <v>0</v>
      </c>
      <c r="BH591" s="177">
        <f>IF(N591="sníž. přenesená",J591,0)</f>
        <v>0</v>
      </c>
      <c r="BI591" s="177">
        <f>IF(N591="nulová",J591,0)</f>
        <v>0</v>
      </c>
      <c r="BJ591" s="19" t="s">
        <v>79</v>
      </c>
      <c r="BK591" s="177">
        <f>ROUND(I591*H591,2)</f>
        <v>0</v>
      </c>
      <c r="BL591" s="19" t="s">
        <v>256</v>
      </c>
      <c r="BM591" s="176" t="s">
        <v>879</v>
      </c>
    </row>
    <row r="592" s="14" customFormat="1">
      <c r="A592" s="14"/>
      <c r="B592" s="186"/>
      <c r="C592" s="14"/>
      <c r="D592" s="179" t="s">
        <v>159</v>
      </c>
      <c r="E592" s="14"/>
      <c r="F592" s="188" t="s">
        <v>880</v>
      </c>
      <c r="G592" s="14"/>
      <c r="H592" s="189">
        <v>25.960000000000001</v>
      </c>
      <c r="I592" s="190"/>
      <c r="J592" s="14"/>
      <c r="K592" s="14"/>
      <c r="L592" s="186"/>
      <c r="M592" s="191"/>
      <c r="N592" s="192"/>
      <c r="O592" s="192"/>
      <c r="P592" s="192"/>
      <c r="Q592" s="192"/>
      <c r="R592" s="192"/>
      <c r="S592" s="192"/>
      <c r="T592" s="19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87" t="s">
        <v>159</v>
      </c>
      <c r="AU592" s="187" t="s">
        <v>166</v>
      </c>
      <c r="AV592" s="14" t="s">
        <v>81</v>
      </c>
      <c r="AW592" s="14" t="s">
        <v>4</v>
      </c>
      <c r="AX592" s="14" t="s">
        <v>79</v>
      </c>
      <c r="AY592" s="187" t="s">
        <v>150</v>
      </c>
    </row>
    <row r="593" s="2" customFormat="1">
      <c r="A593" s="38"/>
      <c r="B593" s="164"/>
      <c r="C593" s="210" t="s">
        <v>881</v>
      </c>
      <c r="D593" s="210" t="s">
        <v>380</v>
      </c>
      <c r="E593" s="211" t="s">
        <v>882</v>
      </c>
      <c r="F593" s="212" t="s">
        <v>883</v>
      </c>
      <c r="G593" s="213" t="s">
        <v>399</v>
      </c>
      <c r="H593" s="214">
        <v>6.5999999999999996</v>
      </c>
      <c r="I593" s="215"/>
      <c r="J593" s="216">
        <f>ROUND(I593*H593,2)</f>
        <v>0</v>
      </c>
      <c r="K593" s="212" t="s">
        <v>156</v>
      </c>
      <c r="L593" s="217"/>
      <c r="M593" s="218" t="s">
        <v>3</v>
      </c>
      <c r="N593" s="219" t="s">
        <v>42</v>
      </c>
      <c r="O593" s="72"/>
      <c r="P593" s="174">
        <f>O593*H593</f>
        <v>0</v>
      </c>
      <c r="Q593" s="174">
        <v>0.03159</v>
      </c>
      <c r="R593" s="174">
        <f>Q593*H593</f>
        <v>0.20849399999999999</v>
      </c>
      <c r="S593" s="174">
        <v>0</v>
      </c>
      <c r="T593" s="175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176" t="s">
        <v>364</v>
      </c>
      <c r="AT593" s="176" t="s">
        <v>380</v>
      </c>
      <c r="AU593" s="176" t="s">
        <v>166</v>
      </c>
      <c r="AY593" s="19" t="s">
        <v>150</v>
      </c>
      <c r="BE593" s="177">
        <f>IF(N593="základní",J593,0)</f>
        <v>0</v>
      </c>
      <c r="BF593" s="177">
        <f>IF(N593="snížená",J593,0)</f>
        <v>0</v>
      </c>
      <c r="BG593" s="177">
        <f>IF(N593="zákl. přenesená",J593,0)</f>
        <v>0</v>
      </c>
      <c r="BH593" s="177">
        <f>IF(N593="sníž. přenesená",J593,0)</f>
        <v>0</v>
      </c>
      <c r="BI593" s="177">
        <f>IF(N593="nulová",J593,0)</f>
        <v>0</v>
      </c>
      <c r="BJ593" s="19" t="s">
        <v>79</v>
      </c>
      <c r="BK593" s="177">
        <f>ROUND(I593*H593,2)</f>
        <v>0</v>
      </c>
      <c r="BL593" s="19" t="s">
        <v>256</v>
      </c>
      <c r="BM593" s="176" t="s">
        <v>884</v>
      </c>
    </row>
    <row r="594" s="14" customFormat="1">
      <c r="A594" s="14"/>
      <c r="B594" s="186"/>
      <c r="C594" s="14"/>
      <c r="D594" s="179" t="s">
        <v>159</v>
      </c>
      <c r="E594" s="14"/>
      <c r="F594" s="188" t="s">
        <v>885</v>
      </c>
      <c r="G594" s="14"/>
      <c r="H594" s="189">
        <v>6.5999999999999996</v>
      </c>
      <c r="I594" s="190"/>
      <c r="J594" s="14"/>
      <c r="K594" s="14"/>
      <c r="L594" s="186"/>
      <c r="M594" s="191"/>
      <c r="N594" s="192"/>
      <c r="O594" s="192"/>
      <c r="P594" s="192"/>
      <c r="Q594" s="192"/>
      <c r="R594" s="192"/>
      <c r="S594" s="192"/>
      <c r="T594" s="19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187" t="s">
        <v>159</v>
      </c>
      <c r="AU594" s="187" t="s">
        <v>166</v>
      </c>
      <c r="AV594" s="14" t="s">
        <v>81</v>
      </c>
      <c r="AW594" s="14" t="s">
        <v>4</v>
      </c>
      <c r="AX594" s="14" t="s">
        <v>79</v>
      </c>
      <c r="AY594" s="187" t="s">
        <v>150</v>
      </c>
    </row>
    <row r="595" s="2" customFormat="1">
      <c r="A595" s="38"/>
      <c r="B595" s="164"/>
      <c r="C595" s="165" t="s">
        <v>886</v>
      </c>
      <c r="D595" s="165" t="s">
        <v>152</v>
      </c>
      <c r="E595" s="166" t="s">
        <v>801</v>
      </c>
      <c r="F595" s="167" t="s">
        <v>802</v>
      </c>
      <c r="G595" s="168" t="s">
        <v>782</v>
      </c>
      <c r="H595" s="169">
        <v>212.34399999999999</v>
      </c>
      <c r="I595" s="170"/>
      <c r="J595" s="171">
        <f>ROUND(I595*H595,2)</f>
        <v>0</v>
      </c>
      <c r="K595" s="167" t="s">
        <v>156</v>
      </c>
      <c r="L595" s="39"/>
      <c r="M595" s="172" t="s">
        <v>3</v>
      </c>
      <c r="N595" s="173" t="s">
        <v>42</v>
      </c>
      <c r="O595" s="72"/>
      <c r="P595" s="174">
        <f>O595*H595</f>
        <v>0</v>
      </c>
      <c r="Q595" s="174">
        <v>6.0000000000000002E-05</v>
      </c>
      <c r="R595" s="174">
        <f>Q595*H595</f>
        <v>0.012740639999999999</v>
      </c>
      <c r="S595" s="174">
        <v>0</v>
      </c>
      <c r="T595" s="175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176" t="s">
        <v>256</v>
      </c>
      <c r="AT595" s="176" t="s">
        <v>152</v>
      </c>
      <c r="AU595" s="176" t="s">
        <v>166</v>
      </c>
      <c r="AY595" s="19" t="s">
        <v>150</v>
      </c>
      <c r="BE595" s="177">
        <f>IF(N595="základní",J595,0)</f>
        <v>0</v>
      </c>
      <c r="BF595" s="177">
        <f>IF(N595="snížená",J595,0)</f>
        <v>0</v>
      </c>
      <c r="BG595" s="177">
        <f>IF(N595="zákl. přenesená",J595,0)</f>
        <v>0</v>
      </c>
      <c r="BH595" s="177">
        <f>IF(N595="sníž. přenesená",J595,0)</f>
        <v>0</v>
      </c>
      <c r="BI595" s="177">
        <f>IF(N595="nulová",J595,0)</f>
        <v>0</v>
      </c>
      <c r="BJ595" s="19" t="s">
        <v>79</v>
      </c>
      <c r="BK595" s="177">
        <f>ROUND(I595*H595,2)</f>
        <v>0</v>
      </c>
      <c r="BL595" s="19" t="s">
        <v>256</v>
      </c>
      <c r="BM595" s="176" t="s">
        <v>887</v>
      </c>
    </row>
    <row r="596" s="13" customFormat="1">
      <c r="A596" s="13"/>
      <c r="B596" s="178"/>
      <c r="C596" s="13"/>
      <c r="D596" s="179" t="s">
        <v>159</v>
      </c>
      <c r="E596" s="180" t="s">
        <v>3</v>
      </c>
      <c r="F596" s="181" t="s">
        <v>888</v>
      </c>
      <c r="G596" s="13"/>
      <c r="H596" s="180" t="s">
        <v>3</v>
      </c>
      <c r="I596" s="182"/>
      <c r="J596" s="13"/>
      <c r="K596" s="13"/>
      <c r="L596" s="178"/>
      <c r="M596" s="183"/>
      <c r="N596" s="184"/>
      <c r="O596" s="184"/>
      <c r="P596" s="184"/>
      <c r="Q596" s="184"/>
      <c r="R596" s="184"/>
      <c r="S596" s="184"/>
      <c r="T596" s="18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0" t="s">
        <v>159</v>
      </c>
      <c r="AU596" s="180" t="s">
        <v>166</v>
      </c>
      <c r="AV596" s="13" t="s">
        <v>79</v>
      </c>
      <c r="AW596" s="13" t="s">
        <v>32</v>
      </c>
      <c r="AX596" s="13" t="s">
        <v>71</v>
      </c>
      <c r="AY596" s="180" t="s">
        <v>150</v>
      </c>
    </row>
    <row r="597" s="14" customFormat="1">
      <c r="A597" s="14"/>
      <c r="B597" s="186"/>
      <c r="C597" s="14"/>
      <c r="D597" s="179" t="s">
        <v>159</v>
      </c>
      <c r="E597" s="187" t="s">
        <v>3</v>
      </c>
      <c r="F597" s="188" t="s">
        <v>889</v>
      </c>
      <c r="G597" s="14"/>
      <c r="H597" s="189">
        <v>53.927999999999997</v>
      </c>
      <c r="I597" s="190"/>
      <c r="J597" s="14"/>
      <c r="K597" s="14"/>
      <c r="L597" s="186"/>
      <c r="M597" s="191"/>
      <c r="N597" s="192"/>
      <c r="O597" s="192"/>
      <c r="P597" s="192"/>
      <c r="Q597" s="192"/>
      <c r="R597" s="192"/>
      <c r="S597" s="192"/>
      <c r="T597" s="19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87" t="s">
        <v>159</v>
      </c>
      <c r="AU597" s="187" t="s">
        <v>166</v>
      </c>
      <c r="AV597" s="14" t="s">
        <v>81</v>
      </c>
      <c r="AW597" s="14" t="s">
        <v>32</v>
      </c>
      <c r="AX597" s="14" t="s">
        <v>71</v>
      </c>
      <c r="AY597" s="187" t="s">
        <v>150</v>
      </c>
    </row>
    <row r="598" s="13" customFormat="1">
      <c r="A598" s="13"/>
      <c r="B598" s="178"/>
      <c r="C598" s="13"/>
      <c r="D598" s="179" t="s">
        <v>159</v>
      </c>
      <c r="E598" s="180" t="s">
        <v>3</v>
      </c>
      <c r="F598" s="181" t="s">
        <v>890</v>
      </c>
      <c r="G598" s="13"/>
      <c r="H598" s="180" t="s">
        <v>3</v>
      </c>
      <c r="I598" s="182"/>
      <c r="J598" s="13"/>
      <c r="K598" s="13"/>
      <c r="L598" s="178"/>
      <c r="M598" s="183"/>
      <c r="N598" s="184"/>
      <c r="O598" s="184"/>
      <c r="P598" s="184"/>
      <c r="Q598" s="184"/>
      <c r="R598" s="184"/>
      <c r="S598" s="184"/>
      <c r="T598" s="18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80" t="s">
        <v>159</v>
      </c>
      <c r="AU598" s="180" t="s">
        <v>166</v>
      </c>
      <c r="AV598" s="13" t="s">
        <v>79</v>
      </c>
      <c r="AW598" s="13" t="s">
        <v>32</v>
      </c>
      <c r="AX598" s="13" t="s">
        <v>71</v>
      </c>
      <c r="AY598" s="180" t="s">
        <v>150</v>
      </c>
    </row>
    <row r="599" s="14" customFormat="1">
      <c r="A599" s="14"/>
      <c r="B599" s="186"/>
      <c r="C599" s="14"/>
      <c r="D599" s="179" t="s">
        <v>159</v>
      </c>
      <c r="E599" s="187" t="s">
        <v>3</v>
      </c>
      <c r="F599" s="188" t="s">
        <v>891</v>
      </c>
      <c r="G599" s="14"/>
      <c r="H599" s="189">
        <v>101.896</v>
      </c>
      <c r="I599" s="190"/>
      <c r="J599" s="14"/>
      <c r="K599" s="14"/>
      <c r="L599" s="186"/>
      <c r="M599" s="191"/>
      <c r="N599" s="192"/>
      <c r="O599" s="192"/>
      <c r="P599" s="192"/>
      <c r="Q599" s="192"/>
      <c r="R599" s="192"/>
      <c r="S599" s="192"/>
      <c r="T599" s="19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87" t="s">
        <v>159</v>
      </c>
      <c r="AU599" s="187" t="s">
        <v>166</v>
      </c>
      <c r="AV599" s="14" t="s">
        <v>81</v>
      </c>
      <c r="AW599" s="14" t="s">
        <v>32</v>
      </c>
      <c r="AX599" s="14" t="s">
        <v>71</v>
      </c>
      <c r="AY599" s="187" t="s">
        <v>150</v>
      </c>
    </row>
    <row r="600" s="13" customFormat="1">
      <c r="A600" s="13"/>
      <c r="B600" s="178"/>
      <c r="C600" s="13"/>
      <c r="D600" s="179" t="s">
        <v>159</v>
      </c>
      <c r="E600" s="180" t="s">
        <v>3</v>
      </c>
      <c r="F600" s="181" t="s">
        <v>892</v>
      </c>
      <c r="G600" s="13"/>
      <c r="H600" s="180" t="s">
        <v>3</v>
      </c>
      <c r="I600" s="182"/>
      <c r="J600" s="13"/>
      <c r="K600" s="13"/>
      <c r="L600" s="178"/>
      <c r="M600" s="183"/>
      <c r="N600" s="184"/>
      <c r="O600" s="184"/>
      <c r="P600" s="184"/>
      <c r="Q600" s="184"/>
      <c r="R600" s="184"/>
      <c r="S600" s="184"/>
      <c r="T600" s="18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0" t="s">
        <v>159</v>
      </c>
      <c r="AU600" s="180" t="s">
        <v>166</v>
      </c>
      <c r="AV600" s="13" t="s">
        <v>79</v>
      </c>
      <c r="AW600" s="13" t="s">
        <v>32</v>
      </c>
      <c r="AX600" s="13" t="s">
        <v>71</v>
      </c>
      <c r="AY600" s="180" t="s">
        <v>150</v>
      </c>
    </row>
    <row r="601" s="14" customFormat="1">
      <c r="A601" s="14"/>
      <c r="B601" s="186"/>
      <c r="C601" s="14"/>
      <c r="D601" s="179" t="s">
        <v>159</v>
      </c>
      <c r="E601" s="187" t="s">
        <v>3</v>
      </c>
      <c r="F601" s="188" t="s">
        <v>893</v>
      </c>
      <c r="G601" s="14"/>
      <c r="H601" s="189">
        <v>56.520000000000003</v>
      </c>
      <c r="I601" s="190"/>
      <c r="J601" s="14"/>
      <c r="K601" s="14"/>
      <c r="L601" s="186"/>
      <c r="M601" s="191"/>
      <c r="N601" s="192"/>
      <c r="O601" s="192"/>
      <c r="P601" s="192"/>
      <c r="Q601" s="192"/>
      <c r="R601" s="192"/>
      <c r="S601" s="192"/>
      <c r="T601" s="19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87" t="s">
        <v>159</v>
      </c>
      <c r="AU601" s="187" t="s">
        <v>166</v>
      </c>
      <c r="AV601" s="14" t="s">
        <v>81</v>
      </c>
      <c r="AW601" s="14" t="s">
        <v>32</v>
      </c>
      <c r="AX601" s="14" t="s">
        <v>71</v>
      </c>
      <c r="AY601" s="187" t="s">
        <v>150</v>
      </c>
    </row>
    <row r="602" s="15" customFormat="1">
      <c r="A602" s="15"/>
      <c r="B602" s="194"/>
      <c r="C602" s="15"/>
      <c r="D602" s="179" t="s">
        <v>159</v>
      </c>
      <c r="E602" s="195" t="s">
        <v>3</v>
      </c>
      <c r="F602" s="196" t="s">
        <v>211</v>
      </c>
      <c r="G602" s="15"/>
      <c r="H602" s="197">
        <v>212.34399999999999</v>
      </c>
      <c r="I602" s="198"/>
      <c r="J602" s="15"/>
      <c r="K602" s="15"/>
      <c r="L602" s="194"/>
      <c r="M602" s="199"/>
      <c r="N602" s="200"/>
      <c r="O602" s="200"/>
      <c r="P602" s="200"/>
      <c r="Q602" s="200"/>
      <c r="R602" s="200"/>
      <c r="S602" s="200"/>
      <c r="T602" s="201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195" t="s">
        <v>159</v>
      </c>
      <c r="AU602" s="195" t="s">
        <v>166</v>
      </c>
      <c r="AV602" s="15" t="s">
        <v>157</v>
      </c>
      <c r="AW602" s="15" t="s">
        <v>32</v>
      </c>
      <c r="AX602" s="15" t="s">
        <v>79</v>
      </c>
      <c r="AY602" s="195" t="s">
        <v>150</v>
      </c>
    </row>
    <row r="603" s="2" customFormat="1">
      <c r="A603" s="38"/>
      <c r="B603" s="164"/>
      <c r="C603" s="210" t="s">
        <v>894</v>
      </c>
      <c r="D603" s="210" t="s">
        <v>380</v>
      </c>
      <c r="E603" s="211" t="s">
        <v>895</v>
      </c>
      <c r="F603" s="212" t="s">
        <v>896</v>
      </c>
      <c r="G603" s="213" t="s">
        <v>181</v>
      </c>
      <c r="H603" s="214">
        <v>0.058999999999999997</v>
      </c>
      <c r="I603" s="215"/>
      <c r="J603" s="216">
        <f>ROUND(I603*H603,2)</f>
        <v>0</v>
      </c>
      <c r="K603" s="212" t="s">
        <v>156</v>
      </c>
      <c r="L603" s="217"/>
      <c r="M603" s="218" t="s">
        <v>3</v>
      </c>
      <c r="N603" s="219" t="s">
        <v>42</v>
      </c>
      <c r="O603" s="72"/>
      <c r="P603" s="174">
        <f>O603*H603</f>
        <v>0</v>
      </c>
      <c r="Q603" s="174">
        <v>1</v>
      </c>
      <c r="R603" s="174">
        <f>Q603*H603</f>
        <v>0.058999999999999997</v>
      </c>
      <c r="S603" s="174">
        <v>0</v>
      </c>
      <c r="T603" s="175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176" t="s">
        <v>364</v>
      </c>
      <c r="AT603" s="176" t="s">
        <v>380</v>
      </c>
      <c r="AU603" s="176" t="s">
        <v>166</v>
      </c>
      <c r="AY603" s="19" t="s">
        <v>150</v>
      </c>
      <c r="BE603" s="177">
        <f>IF(N603="základní",J603,0)</f>
        <v>0</v>
      </c>
      <c r="BF603" s="177">
        <f>IF(N603="snížená",J603,0)</f>
        <v>0</v>
      </c>
      <c r="BG603" s="177">
        <f>IF(N603="zákl. přenesená",J603,0)</f>
        <v>0</v>
      </c>
      <c r="BH603" s="177">
        <f>IF(N603="sníž. přenesená",J603,0)</f>
        <v>0</v>
      </c>
      <c r="BI603" s="177">
        <f>IF(N603="nulová",J603,0)</f>
        <v>0</v>
      </c>
      <c r="BJ603" s="19" t="s">
        <v>79</v>
      </c>
      <c r="BK603" s="177">
        <f>ROUND(I603*H603,2)</f>
        <v>0</v>
      </c>
      <c r="BL603" s="19" t="s">
        <v>256</v>
      </c>
      <c r="BM603" s="176" t="s">
        <v>897</v>
      </c>
    </row>
    <row r="604" s="13" customFormat="1">
      <c r="A604" s="13"/>
      <c r="B604" s="178"/>
      <c r="C604" s="13"/>
      <c r="D604" s="179" t="s">
        <v>159</v>
      </c>
      <c r="E604" s="180" t="s">
        <v>3</v>
      </c>
      <c r="F604" s="181" t="s">
        <v>888</v>
      </c>
      <c r="G604" s="13"/>
      <c r="H604" s="180" t="s">
        <v>3</v>
      </c>
      <c r="I604" s="182"/>
      <c r="J604" s="13"/>
      <c r="K604" s="13"/>
      <c r="L604" s="178"/>
      <c r="M604" s="183"/>
      <c r="N604" s="184"/>
      <c r="O604" s="184"/>
      <c r="P604" s="184"/>
      <c r="Q604" s="184"/>
      <c r="R604" s="184"/>
      <c r="S604" s="184"/>
      <c r="T604" s="18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80" t="s">
        <v>159</v>
      </c>
      <c r="AU604" s="180" t="s">
        <v>166</v>
      </c>
      <c r="AV604" s="13" t="s">
        <v>79</v>
      </c>
      <c r="AW604" s="13" t="s">
        <v>32</v>
      </c>
      <c r="AX604" s="13" t="s">
        <v>71</v>
      </c>
      <c r="AY604" s="180" t="s">
        <v>150</v>
      </c>
    </row>
    <row r="605" s="14" customFormat="1">
      <c r="A605" s="14"/>
      <c r="B605" s="186"/>
      <c r="C605" s="14"/>
      <c r="D605" s="179" t="s">
        <v>159</v>
      </c>
      <c r="E605" s="187" t="s">
        <v>3</v>
      </c>
      <c r="F605" s="188" t="s">
        <v>898</v>
      </c>
      <c r="G605" s="14"/>
      <c r="H605" s="189">
        <v>0.053999999999999999</v>
      </c>
      <c r="I605" s="190"/>
      <c r="J605" s="14"/>
      <c r="K605" s="14"/>
      <c r="L605" s="186"/>
      <c r="M605" s="191"/>
      <c r="N605" s="192"/>
      <c r="O605" s="192"/>
      <c r="P605" s="192"/>
      <c r="Q605" s="192"/>
      <c r="R605" s="192"/>
      <c r="S605" s="192"/>
      <c r="T605" s="19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187" t="s">
        <v>159</v>
      </c>
      <c r="AU605" s="187" t="s">
        <v>166</v>
      </c>
      <c r="AV605" s="14" t="s">
        <v>81</v>
      </c>
      <c r="AW605" s="14" t="s">
        <v>32</v>
      </c>
      <c r="AX605" s="14" t="s">
        <v>79</v>
      </c>
      <c r="AY605" s="187" t="s">
        <v>150</v>
      </c>
    </row>
    <row r="606" s="14" customFormat="1">
      <c r="A606" s="14"/>
      <c r="B606" s="186"/>
      <c r="C606" s="14"/>
      <c r="D606" s="179" t="s">
        <v>159</v>
      </c>
      <c r="E606" s="14"/>
      <c r="F606" s="188" t="s">
        <v>899</v>
      </c>
      <c r="G606" s="14"/>
      <c r="H606" s="189">
        <v>0.058999999999999997</v>
      </c>
      <c r="I606" s="190"/>
      <c r="J606" s="14"/>
      <c r="K606" s="14"/>
      <c r="L606" s="186"/>
      <c r="M606" s="191"/>
      <c r="N606" s="192"/>
      <c r="O606" s="192"/>
      <c r="P606" s="192"/>
      <c r="Q606" s="192"/>
      <c r="R606" s="192"/>
      <c r="S606" s="192"/>
      <c r="T606" s="19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87" t="s">
        <v>159</v>
      </c>
      <c r="AU606" s="187" t="s">
        <v>166</v>
      </c>
      <c r="AV606" s="14" t="s">
        <v>81</v>
      </c>
      <c r="AW606" s="14" t="s">
        <v>4</v>
      </c>
      <c r="AX606" s="14" t="s">
        <v>79</v>
      </c>
      <c r="AY606" s="187" t="s">
        <v>150</v>
      </c>
    </row>
    <row r="607" s="2" customFormat="1">
      <c r="A607" s="38"/>
      <c r="B607" s="164"/>
      <c r="C607" s="210" t="s">
        <v>900</v>
      </c>
      <c r="D607" s="210" t="s">
        <v>380</v>
      </c>
      <c r="E607" s="211" t="s">
        <v>901</v>
      </c>
      <c r="F607" s="212" t="s">
        <v>902</v>
      </c>
      <c r="G607" s="213" t="s">
        <v>181</v>
      </c>
      <c r="H607" s="214">
        <v>0.112</v>
      </c>
      <c r="I607" s="215"/>
      <c r="J607" s="216">
        <f>ROUND(I607*H607,2)</f>
        <v>0</v>
      </c>
      <c r="K607" s="212" t="s">
        <v>156</v>
      </c>
      <c r="L607" s="217"/>
      <c r="M607" s="218" t="s">
        <v>3</v>
      </c>
      <c r="N607" s="219" t="s">
        <v>42</v>
      </c>
      <c r="O607" s="72"/>
      <c r="P607" s="174">
        <f>O607*H607</f>
        <v>0</v>
      </c>
      <c r="Q607" s="174">
        <v>1</v>
      </c>
      <c r="R607" s="174">
        <f>Q607*H607</f>
        <v>0.112</v>
      </c>
      <c r="S607" s="174">
        <v>0</v>
      </c>
      <c r="T607" s="175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176" t="s">
        <v>364</v>
      </c>
      <c r="AT607" s="176" t="s">
        <v>380</v>
      </c>
      <c r="AU607" s="176" t="s">
        <v>166</v>
      </c>
      <c r="AY607" s="19" t="s">
        <v>150</v>
      </c>
      <c r="BE607" s="177">
        <f>IF(N607="základní",J607,0)</f>
        <v>0</v>
      </c>
      <c r="BF607" s="177">
        <f>IF(N607="snížená",J607,0)</f>
        <v>0</v>
      </c>
      <c r="BG607" s="177">
        <f>IF(N607="zákl. přenesená",J607,0)</f>
        <v>0</v>
      </c>
      <c r="BH607" s="177">
        <f>IF(N607="sníž. přenesená",J607,0)</f>
        <v>0</v>
      </c>
      <c r="BI607" s="177">
        <f>IF(N607="nulová",J607,0)</f>
        <v>0</v>
      </c>
      <c r="BJ607" s="19" t="s">
        <v>79</v>
      </c>
      <c r="BK607" s="177">
        <f>ROUND(I607*H607,2)</f>
        <v>0</v>
      </c>
      <c r="BL607" s="19" t="s">
        <v>256</v>
      </c>
      <c r="BM607" s="176" t="s">
        <v>903</v>
      </c>
    </row>
    <row r="608" s="13" customFormat="1">
      <c r="A608" s="13"/>
      <c r="B608" s="178"/>
      <c r="C608" s="13"/>
      <c r="D608" s="179" t="s">
        <v>159</v>
      </c>
      <c r="E608" s="180" t="s">
        <v>3</v>
      </c>
      <c r="F608" s="181" t="s">
        <v>890</v>
      </c>
      <c r="G608" s="13"/>
      <c r="H608" s="180" t="s">
        <v>3</v>
      </c>
      <c r="I608" s="182"/>
      <c r="J608" s="13"/>
      <c r="K608" s="13"/>
      <c r="L608" s="178"/>
      <c r="M608" s="183"/>
      <c r="N608" s="184"/>
      <c r="O608" s="184"/>
      <c r="P608" s="184"/>
      <c r="Q608" s="184"/>
      <c r="R608" s="184"/>
      <c r="S608" s="184"/>
      <c r="T608" s="18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80" t="s">
        <v>159</v>
      </c>
      <c r="AU608" s="180" t="s">
        <v>166</v>
      </c>
      <c r="AV608" s="13" t="s">
        <v>79</v>
      </c>
      <c r="AW608" s="13" t="s">
        <v>32</v>
      </c>
      <c r="AX608" s="13" t="s">
        <v>71</v>
      </c>
      <c r="AY608" s="180" t="s">
        <v>150</v>
      </c>
    </row>
    <row r="609" s="14" customFormat="1">
      <c r="A609" s="14"/>
      <c r="B609" s="186"/>
      <c r="C609" s="14"/>
      <c r="D609" s="179" t="s">
        <v>159</v>
      </c>
      <c r="E609" s="187" t="s">
        <v>3</v>
      </c>
      <c r="F609" s="188" t="s">
        <v>904</v>
      </c>
      <c r="G609" s="14"/>
      <c r="H609" s="189">
        <v>0.10199999999999999</v>
      </c>
      <c r="I609" s="190"/>
      <c r="J609" s="14"/>
      <c r="K609" s="14"/>
      <c r="L609" s="186"/>
      <c r="M609" s="191"/>
      <c r="N609" s="192"/>
      <c r="O609" s="192"/>
      <c r="P609" s="192"/>
      <c r="Q609" s="192"/>
      <c r="R609" s="192"/>
      <c r="S609" s="192"/>
      <c r="T609" s="19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87" t="s">
        <v>159</v>
      </c>
      <c r="AU609" s="187" t="s">
        <v>166</v>
      </c>
      <c r="AV609" s="14" t="s">
        <v>81</v>
      </c>
      <c r="AW609" s="14" t="s">
        <v>32</v>
      </c>
      <c r="AX609" s="14" t="s">
        <v>79</v>
      </c>
      <c r="AY609" s="187" t="s">
        <v>150</v>
      </c>
    </row>
    <row r="610" s="14" customFormat="1">
      <c r="A610" s="14"/>
      <c r="B610" s="186"/>
      <c r="C610" s="14"/>
      <c r="D610" s="179" t="s">
        <v>159</v>
      </c>
      <c r="E610" s="14"/>
      <c r="F610" s="188" t="s">
        <v>905</v>
      </c>
      <c r="G610" s="14"/>
      <c r="H610" s="189">
        <v>0.112</v>
      </c>
      <c r="I610" s="190"/>
      <c r="J610" s="14"/>
      <c r="K610" s="14"/>
      <c r="L610" s="186"/>
      <c r="M610" s="191"/>
      <c r="N610" s="192"/>
      <c r="O610" s="192"/>
      <c r="P610" s="192"/>
      <c r="Q610" s="192"/>
      <c r="R610" s="192"/>
      <c r="S610" s="192"/>
      <c r="T610" s="19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87" t="s">
        <v>159</v>
      </c>
      <c r="AU610" s="187" t="s">
        <v>166</v>
      </c>
      <c r="AV610" s="14" t="s">
        <v>81</v>
      </c>
      <c r="AW610" s="14" t="s">
        <v>4</v>
      </c>
      <c r="AX610" s="14" t="s">
        <v>79</v>
      </c>
      <c r="AY610" s="187" t="s">
        <v>150</v>
      </c>
    </row>
    <row r="611" s="2" customFormat="1" ht="16.5" customHeight="1">
      <c r="A611" s="38"/>
      <c r="B611" s="164"/>
      <c r="C611" s="210" t="s">
        <v>906</v>
      </c>
      <c r="D611" s="210" t="s">
        <v>380</v>
      </c>
      <c r="E611" s="211" t="s">
        <v>907</v>
      </c>
      <c r="F611" s="212" t="s">
        <v>908</v>
      </c>
      <c r="G611" s="213" t="s">
        <v>181</v>
      </c>
      <c r="H611" s="214">
        <v>0.063</v>
      </c>
      <c r="I611" s="215"/>
      <c r="J611" s="216">
        <f>ROUND(I611*H611,2)</f>
        <v>0</v>
      </c>
      <c r="K611" s="212" t="s">
        <v>156</v>
      </c>
      <c r="L611" s="217"/>
      <c r="M611" s="218" t="s">
        <v>3</v>
      </c>
      <c r="N611" s="219" t="s">
        <v>42</v>
      </c>
      <c r="O611" s="72"/>
      <c r="P611" s="174">
        <f>O611*H611</f>
        <v>0</v>
      </c>
      <c r="Q611" s="174">
        <v>1</v>
      </c>
      <c r="R611" s="174">
        <f>Q611*H611</f>
        <v>0.063</v>
      </c>
      <c r="S611" s="174">
        <v>0</v>
      </c>
      <c r="T611" s="175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176" t="s">
        <v>364</v>
      </c>
      <c r="AT611" s="176" t="s">
        <v>380</v>
      </c>
      <c r="AU611" s="176" t="s">
        <v>166</v>
      </c>
      <c r="AY611" s="19" t="s">
        <v>150</v>
      </c>
      <c r="BE611" s="177">
        <f>IF(N611="základní",J611,0)</f>
        <v>0</v>
      </c>
      <c r="BF611" s="177">
        <f>IF(N611="snížená",J611,0)</f>
        <v>0</v>
      </c>
      <c r="BG611" s="177">
        <f>IF(N611="zákl. přenesená",J611,0)</f>
        <v>0</v>
      </c>
      <c r="BH611" s="177">
        <f>IF(N611="sníž. přenesená",J611,0)</f>
        <v>0</v>
      </c>
      <c r="BI611" s="177">
        <f>IF(N611="nulová",J611,0)</f>
        <v>0</v>
      </c>
      <c r="BJ611" s="19" t="s">
        <v>79</v>
      </c>
      <c r="BK611" s="177">
        <f>ROUND(I611*H611,2)</f>
        <v>0</v>
      </c>
      <c r="BL611" s="19" t="s">
        <v>256</v>
      </c>
      <c r="BM611" s="176" t="s">
        <v>909</v>
      </c>
    </row>
    <row r="612" s="13" customFormat="1">
      <c r="A612" s="13"/>
      <c r="B612" s="178"/>
      <c r="C612" s="13"/>
      <c r="D612" s="179" t="s">
        <v>159</v>
      </c>
      <c r="E612" s="180" t="s">
        <v>3</v>
      </c>
      <c r="F612" s="181" t="s">
        <v>892</v>
      </c>
      <c r="G612" s="13"/>
      <c r="H612" s="180" t="s">
        <v>3</v>
      </c>
      <c r="I612" s="182"/>
      <c r="J612" s="13"/>
      <c r="K612" s="13"/>
      <c r="L612" s="178"/>
      <c r="M612" s="183"/>
      <c r="N612" s="184"/>
      <c r="O612" s="184"/>
      <c r="P612" s="184"/>
      <c r="Q612" s="184"/>
      <c r="R612" s="184"/>
      <c r="S612" s="184"/>
      <c r="T612" s="18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80" t="s">
        <v>159</v>
      </c>
      <c r="AU612" s="180" t="s">
        <v>166</v>
      </c>
      <c r="AV612" s="13" t="s">
        <v>79</v>
      </c>
      <c r="AW612" s="13" t="s">
        <v>32</v>
      </c>
      <c r="AX612" s="13" t="s">
        <v>71</v>
      </c>
      <c r="AY612" s="180" t="s">
        <v>150</v>
      </c>
    </row>
    <row r="613" s="14" customFormat="1">
      <c r="A613" s="14"/>
      <c r="B613" s="186"/>
      <c r="C613" s="14"/>
      <c r="D613" s="179" t="s">
        <v>159</v>
      </c>
      <c r="E613" s="187" t="s">
        <v>3</v>
      </c>
      <c r="F613" s="188" t="s">
        <v>910</v>
      </c>
      <c r="G613" s="14"/>
      <c r="H613" s="189">
        <v>0.057000000000000002</v>
      </c>
      <c r="I613" s="190"/>
      <c r="J613" s="14"/>
      <c r="K613" s="14"/>
      <c r="L613" s="186"/>
      <c r="M613" s="191"/>
      <c r="N613" s="192"/>
      <c r="O613" s="192"/>
      <c r="P613" s="192"/>
      <c r="Q613" s="192"/>
      <c r="R613" s="192"/>
      <c r="S613" s="192"/>
      <c r="T613" s="19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87" t="s">
        <v>159</v>
      </c>
      <c r="AU613" s="187" t="s">
        <v>166</v>
      </c>
      <c r="AV613" s="14" t="s">
        <v>81</v>
      </c>
      <c r="AW613" s="14" t="s">
        <v>32</v>
      </c>
      <c r="AX613" s="14" t="s">
        <v>79</v>
      </c>
      <c r="AY613" s="187" t="s">
        <v>150</v>
      </c>
    </row>
    <row r="614" s="14" customFormat="1">
      <c r="A614" s="14"/>
      <c r="B614" s="186"/>
      <c r="C614" s="14"/>
      <c r="D614" s="179" t="s">
        <v>159</v>
      </c>
      <c r="E614" s="14"/>
      <c r="F614" s="188" t="s">
        <v>911</v>
      </c>
      <c r="G614" s="14"/>
      <c r="H614" s="189">
        <v>0.063</v>
      </c>
      <c r="I614" s="190"/>
      <c r="J614" s="14"/>
      <c r="K614" s="14"/>
      <c r="L614" s="186"/>
      <c r="M614" s="191"/>
      <c r="N614" s="192"/>
      <c r="O614" s="192"/>
      <c r="P614" s="192"/>
      <c r="Q614" s="192"/>
      <c r="R614" s="192"/>
      <c r="S614" s="192"/>
      <c r="T614" s="19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87" t="s">
        <v>159</v>
      </c>
      <c r="AU614" s="187" t="s">
        <v>166</v>
      </c>
      <c r="AV614" s="14" t="s">
        <v>81</v>
      </c>
      <c r="AW614" s="14" t="s">
        <v>4</v>
      </c>
      <c r="AX614" s="14" t="s">
        <v>79</v>
      </c>
      <c r="AY614" s="187" t="s">
        <v>150</v>
      </c>
    </row>
    <row r="615" s="2" customFormat="1">
      <c r="A615" s="38"/>
      <c r="B615" s="164"/>
      <c r="C615" s="165" t="s">
        <v>912</v>
      </c>
      <c r="D615" s="165" t="s">
        <v>152</v>
      </c>
      <c r="E615" s="166" t="s">
        <v>913</v>
      </c>
      <c r="F615" s="167" t="s">
        <v>914</v>
      </c>
      <c r="G615" s="168" t="s">
        <v>782</v>
      </c>
      <c r="H615" s="169">
        <v>1113.24</v>
      </c>
      <c r="I615" s="170"/>
      <c r="J615" s="171">
        <f>ROUND(I615*H615,2)</f>
        <v>0</v>
      </c>
      <c r="K615" s="167" t="s">
        <v>156</v>
      </c>
      <c r="L615" s="39"/>
      <c r="M615" s="172" t="s">
        <v>3</v>
      </c>
      <c r="N615" s="173" t="s">
        <v>42</v>
      </c>
      <c r="O615" s="72"/>
      <c r="P615" s="174">
        <f>O615*H615</f>
        <v>0</v>
      </c>
      <c r="Q615" s="174">
        <v>5.0000000000000002E-05</v>
      </c>
      <c r="R615" s="174">
        <f>Q615*H615</f>
        <v>0.055662000000000003</v>
      </c>
      <c r="S615" s="174">
        <v>0</v>
      </c>
      <c r="T615" s="175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76" t="s">
        <v>256</v>
      </c>
      <c r="AT615" s="176" t="s">
        <v>152</v>
      </c>
      <c r="AU615" s="176" t="s">
        <v>166</v>
      </c>
      <c r="AY615" s="19" t="s">
        <v>150</v>
      </c>
      <c r="BE615" s="177">
        <f>IF(N615="základní",J615,0)</f>
        <v>0</v>
      </c>
      <c r="BF615" s="177">
        <f>IF(N615="snížená",J615,0)</f>
        <v>0</v>
      </c>
      <c r="BG615" s="177">
        <f>IF(N615="zákl. přenesená",J615,0)</f>
        <v>0</v>
      </c>
      <c r="BH615" s="177">
        <f>IF(N615="sníž. přenesená",J615,0)</f>
        <v>0</v>
      </c>
      <c r="BI615" s="177">
        <f>IF(N615="nulová",J615,0)</f>
        <v>0</v>
      </c>
      <c r="BJ615" s="19" t="s">
        <v>79</v>
      </c>
      <c r="BK615" s="177">
        <f>ROUND(I615*H615,2)</f>
        <v>0</v>
      </c>
      <c r="BL615" s="19" t="s">
        <v>256</v>
      </c>
      <c r="BM615" s="176" t="s">
        <v>915</v>
      </c>
    </row>
    <row r="616" s="13" customFormat="1">
      <c r="A616" s="13"/>
      <c r="B616" s="178"/>
      <c r="C616" s="13"/>
      <c r="D616" s="179" t="s">
        <v>159</v>
      </c>
      <c r="E616" s="180" t="s">
        <v>3</v>
      </c>
      <c r="F616" s="181" t="s">
        <v>916</v>
      </c>
      <c r="G616" s="13"/>
      <c r="H616" s="180" t="s">
        <v>3</v>
      </c>
      <c r="I616" s="182"/>
      <c r="J616" s="13"/>
      <c r="K616" s="13"/>
      <c r="L616" s="178"/>
      <c r="M616" s="183"/>
      <c r="N616" s="184"/>
      <c r="O616" s="184"/>
      <c r="P616" s="184"/>
      <c r="Q616" s="184"/>
      <c r="R616" s="184"/>
      <c r="S616" s="184"/>
      <c r="T616" s="18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0" t="s">
        <v>159</v>
      </c>
      <c r="AU616" s="180" t="s">
        <v>166</v>
      </c>
      <c r="AV616" s="13" t="s">
        <v>79</v>
      </c>
      <c r="AW616" s="13" t="s">
        <v>32</v>
      </c>
      <c r="AX616" s="13" t="s">
        <v>71</v>
      </c>
      <c r="AY616" s="180" t="s">
        <v>150</v>
      </c>
    </row>
    <row r="617" s="14" customFormat="1">
      <c r="A617" s="14"/>
      <c r="B617" s="186"/>
      <c r="C617" s="14"/>
      <c r="D617" s="179" t="s">
        <v>159</v>
      </c>
      <c r="E617" s="187" t="s">
        <v>3</v>
      </c>
      <c r="F617" s="188" t="s">
        <v>917</v>
      </c>
      <c r="G617" s="14"/>
      <c r="H617" s="189">
        <v>430</v>
      </c>
      <c r="I617" s="190"/>
      <c r="J617" s="14"/>
      <c r="K617" s="14"/>
      <c r="L617" s="186"/>
      <c r="M617" s="191"/>
      <c r="N617" s="192"/>
      <c r="O617" s="192"/>
      <c r="P617" s="192"/>
      <c r="Q617" s="192"/>
      <c r="R617" s="192"/>
      <c r="S617" s="192"/>
      <c r="T617" s="19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87" t="s">
        <v>159</v>
      </c>
      <c r="AU617" s="187" t="s">
        <v>166</v>
      </c>
      <c r="AV617" s="14" t="s">
        <v>81</v>
      </c>
      <c r="AW617" s="14" t="s">
        <v>32</v>
      </c>
      <c r="AX617" s="14" t="s">
        <v>71</v>
      </c>
      <c r="AY617" s="187" t="s">
        <v>150</v>
      </c>
    </row>
    <row r="618" s="13" customFormat="1">
      <c r="A618" s="13"/>
      <c r="B618" s="178"/>
      <c r="C618" s="13"/>
      <c r="D618" s="179" t="s">
        <v>159</v>
      </c>
      <c r="E618" s="180" t="s">
        <v>3</v>
      </c>
      <c r="F618" s="181" t="s">
        <v>918</v>
      </c>
      <c r="G618" s="13"/>
      <c r="H618" s="180" t="s">
        <v>3</v>
      </c>
      <c r="I618" s="182"/>
      <c r="J618" s="13"/>
      <c r="K618" s="13"/>
      <c r="L618" s="178"/>
      <c r="M618" s="183"/>
      <c r="N618" s="184"/>
      <c r="O618" s="184"/>
      <c r="P618" s="184"/>
      <c r="Q618" s="184"/>
      <c r="R618" s="184"/>
      <c r="S618" s="184"/>
      <c r="T618" s="18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80" t="s">
        <v>159</v>
      </c>
      <c r="AU618" s="180" t="s">
        <v>166</v>
      </c>
      <c r="AV618" s="13" t="s">
        <v>79</v>
      </c>
      <c r="AW618" s="13" t="s">
        <v>32</v>
      </c>
      <c r="AX618" s="13" t="s">
        <v>71</v>
      </c>
      <c r="AY618" s="180" t="s">
        <v>150</v>
      </c>
    </row>
    <row r="619" s="14" customFormat="1">
      <c r="A619" s="14"/>
      <c r="B619" s="186"/>
      <c r="C619" s="14"/>
      <c r="D619" s="179" t="s">
        <v>159</v>
      </c>
      <c r="E619" s="187" t="s">
        <v>3</v>
      </c>
      <c r="F619" s="188" t="s">
        <v>919</v>
      </c>
      <c r="G619" s="14"/>
      <c r="H619" s="189">
        <v>389.75999999999999</v>
      </c>
      <c r="I619" s="190"/>
      <c r="J619" s="14"/>
      <c r="K619" s="14"/>
      <c r="L619" s="186"/>
      <c r="M619" s="191"/>
      <c r="N619" s="192"/>
      <c r="O619" s="192"/>
      <c r="P619" s="192"/>
      <c r="Q619" s="192"/>
      <c r="R619" s="192"/>
      <c r="S619" s="192"/>
      <c r="T619" s="19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87" t="s">
        <v>159</v>
      </c>
      <c r="AU619" s="187" t="s">
        <v>166</v>
      </c>
      <c r="AV619" s="14" t="s">
        <v>81</v>
      </c>
      <c r="AW619" s="14" t="s">
        <v>32</v>
      </c>
      <c r="AX619" s="14" t="s">
        <v>71</v>
      </c>
      <c r="AY619" s="187" t="s">
        <v>150</v>
      </c>
    </row>
    <row r="620" s="13" customFormat="1">
      <c r="A620" s="13"/>
      <c r="B620" s="178"/>
      <c r="C620" s="13"/>
      <c r="D620" s="179" t="s">
        <v>159</v>
      </c>
      <c r="E620" s="180" t="s">
        <v>3</v>
      </c>
      <c r="F620" s="181" t="s">
        <v>920</v>
      </c>
      <c r="G620" s="13"/>
      <c r="H620" s="180" t="s">
        <v>3</v>
      </c>
      <c r="I620" s="182"/>
      <c r="J620" s="13"/>
      <c r="K620" s="13"/>
      <c r="L620" s="178"/>
      <c r="M620" s="183"/>
      <c r="N620" s="184"/>
      <c r="O620" s="184"/>
      <c r="P620" s="184"/>
      <c r="Q620" s="184"/>
      <c r="R620" s="184"/>
      <c r="S620" s="184"/>
      <c r="T620" s="18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0" t="s">
        <v>159</v>
      </c>
      <c r="AU620" s="180" t="s">
        <v>166</v>
      </c>
      <c r="AV620" s="13" t="s">
        <v>79</v>
      </c>
      <c r="AW620" s="13" t="s">
        <v>32</v>
      </c>
      <c r="AX620" s="13" t="s">
        <v>71</v>
      </c>
      <c r="AY620" s="180" t="s">
        <v>150</v>
      </c>
    </row>
    <row r="621" s="14" customFormat="1">
      <c r="A621" s="14"/>
      <c r="B621" s="186"/>
      <c r="C621" s="14"/>
      <c r="D621" s="179" t="s">
        <v>159</v>
      </c>
      <c r="E621" s="187" t="s">
        <v>3</v>
      </c>
      <c r="F621" s="188" t="s">
        <v>921</v>
      </c>
      <c r="G621" s="14"/>
      <c r="H621" s="189">
        <v>293.48000000000002</v>
      </c>
      <c r="I621" s="190"/>
      <c r="J621" s="14"/>
      <c r="K621" s="14"/>
      <c r="L621" s="186"/>
      <c r="M621" s="191"/>
      <c r="N621" s="192"/>
      <c r="O621" s="192"/>
      <c r="P621" s="192"/>
      <c r="Q621" s="192"/>
      <c r="R621" s="192"/>
      <c r="S621" s="192"/>
      <c r="T621" s="19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87" t="s">
        <v>159</v>
      </c>
      <c r="AU621" s="187" t="s">
        <v>166</v>
      </c>
      <c r="AV621" s="14" t="s">
        <v>81</v>
      </c>
      <c r="AW621" s="14" t="s">
        <v>32</v>
      </c>
      <c r="AX621" s="14" t="s">
        <v>71</v>
      </c>
      <c r="AY621" s="187" t="s">
        <v>150</v>
      </c>
    </row>
    <row r="622" s="15" customFormat="1">
      <c r="A622" s="15"/>
      <c r="B622" s="194"/>
      <c r="C622" s="15"/>
      <c r="D622" s="179" t="s">
        <v>159</v>
      </c>
      <c r="E622" s="195" t="s">
        <v>3</v>
      </c>
      <c r="F622" s="196" t="s">
        <v>211</v>
      </c>
      <c r="G622" s="15"/>
      <c r="H622" s="197">
        <v>1113.24</v>
      </c>
      <c r="I622" s="198"/>
      <c r="J622" s="15"/>
      <c r="K622" s="15"/>
      <c r="L622" s="194"/>
      <c r="M622" s="199"/>
      <c r="N622" s="200"/>
      <c r="O622" s="200"/>
      <c r="P622" s="200"/>
      <c r="Q622" s="200"/>
      <c r="R622" s="200"/>
      <c r="S622" s="200"/>
      <c r="T622" s="20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195" t="s">
        <v>159</v>
      </c>
      <c r="AU622" s="195" t="s">
        <v>166</v>
      </c>
      <c r="AV622" s="15" t="s">
        <v>157</v>
      </c>
      <c r="AW622" s="15" t="s">
        <v>32</v>
      </c>
      <c r="AX622" s="15" t="s">
        <v>79</v>
      </c>
      <c r="AY622" s="195" t="s">
        <v>150</v>
      </c>
    </row>
    <row r="623" s="2" customFormat="1" ht="16.5" customHeight="1">
      <c r="A623" s="38"/>
      <c r="B623" s="164"/>
      <c r="C623" s="210" t="s">
        <v>922</v>
      </c>
      <c r="D623" s="210" t="s">
        <v>380</v>
      </c>
      <c r="E623" s="211" t="s">
        <v>923</v>
      </c>
      <c r="F623" s="212" t="s">
        <v>924</v>
      </c>
      <c r="G623" s="213" t="s">
        <v>181</v>
      </c>
      <c r="H623" s="214">
        <v>0.47299999999999998</v>
      </c>
      <c r="I623" s="215"/>
      <c r="J623" s="216">
        <f>ROUND(I623*H623,2)</f>
        <v>0</v>
      </c>
      <c r="K623" s="212" t="s">
        <v>156</v>
      </c>
      <c r="L623" s="217"/>
      <c r="M623" s="218" t="s">
        <v>3</v>
      </c>
      <c r="N623" s="219" t="s">
        <v>42</v>
      </c>
      <c r="O623" s="72"/>
      <c r="P623" s="174">
        <f>O623*H623</f>
        <v>0</v>
      </c>
      <c r="Q623" s="174">
        <v>1</v>
      </c>
      <c r="R623" s="174">
        <f>Q623*H623</f>
        <v>0.47299999999999998</v>
      </c>
      <c r="S623" s="174">
        <v>0</v>
      </c>
      <c r="T623" s="175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176" t="s">
        <v>364</v>
      </c>
      <c r="AT623" s="176" t="s">
        <v>380</v>
      </c>
      <c r="AU623" s="176" t="s">
        <v>166</v>
      </c>
      <c r="AY623" s="19" t="s">
        <v>150</v>
      </c>
      <c r="BE623" s="177">
        <f>IF(N623="základní",J623,0)</f>
        <v>0</v>
      </c>
      <c r="BF623" s="177">
        <f>IF(N623="snížená",J623,0)</f>
        <v>0</v>
      </c>
      <c r="BG623" s="177">
        <f>IF(N623="zákl. přenesená",J623,0)</f>
        <v>0</v>
      </c>
      <c r="BH623" s="177">
        <f>IF(N623="sníž. přenesená",J623,0)</f>
        <v>0</v>
      </c>
      <c r="BI623" s="177">
        <f>IF(N623="nulová",J623,0)</f>
        <v>0</v>
      </c>
      <c r="BJ623" s="19" t="s">
        <v>79</v>
      </c>
      <c r="BK623" s="177">
        <f>ROUND(I623*H623,2)</f>
        <v>0</v>
      </c>
      <c r="BL623" s="19" t="s">
        <v>256</v>
      </c>
      <c r="BM623" s="176" t="s">
        <v>925</v>
      </c>
    </row>
    <row r="624" s="13" customFormat="1">
      <c r="A624" s="13"/>
      <c r="B624" s="178"/>
      <c r="C624" s="13"/>
      <c r="D624" s="179" t="s">
        <v>159</v>
      </c>
      <c r="E624" s="180" t="s">
        <v>3</v>
      </c>
      <c r="F624" s="181" t="s">
        <v>916</v>
      </c>
      <c r="G624" s="13"/>
      <c r="H624" s="180" t="s">
        <v>3</v>
      </c>
      <c r="I624" s="182"/>
      <c r="J624" s="13"/>
      <c r="K624" s="13"/>
      <c r="L624" s="178"/>
      <c r="M624" s="183"/>
      <c r="N624" s="184"/>
      <c r="O624" s="184"/>
      <c r="P624" s="184"/>
      <c r="Q624" s="184"/>
      <c r="R624" s="184"/>
      <c r="S624" s="184"/>
      <c r="T624" s="18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0" t="s">
        <v>159</v>
      </c>
      <c r="AU624" s="180" t="s">
        <v>166</v>
      </c>
      <c r="AV624" s="13" t="s">
        <v>79</v>
      </c>
      <c r="AW624" s="13" t="s">
        <v>32</v>
      </c>
      <c r="AX624" s="13" t="s">
        <v>71</v>
      </c>
      <c r="AY624" s="180" t="s">
        <v>150</v>
      </c>
    </row>
    <row r="625" s="14" customFormat="1">
      <c r="A625" s="14"/>
      <c r="B625" s="186"/>
      <c r="C625" s="14"/>
      <c r="D625" s="179" t="s">
        <v>159</v>
      </c>
      <c r="E625" s="187" t="s">
        <v>3</v>
      </c>
      <c r="F625" s="188" t="s">
        <v>926</v>
      </c>
      <c r="G625" s="14"/>
      <c r="H625" s="189">
        <v>0.42999999999999999</v>
      </c>
      <c r="I625" s="190"/>
      <c r="J625" s="14"/>
      <c r="K625" s="14"/>
      <c r="L625" s="186"/>
      <c r="M625" s="191"/>
      <c r="N625" s="192"/>
      <c r="O625" s="192"/>
      <c r="P625" s="192"/>
      <c r="Q625" s="192"/>
      <c r="R625" s="192"/>
      <c r="S625" s="192"/>
      <c r="T625" s="19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87" t="s">
        <v>159</v>
      </c>
      <c r="AU625" s="187" t="s">
        <v>166</v>
      </c>
      <c r="AV625" s="14" t="s">
        <v>81</v>
      </c>
      <c r="AW625" s="14" t="s">
        <v>32</v>
      </c>
      <c r="AX625" s="14" t="s">
        <v>79</v>
      </c>
      <c r="AY625" s="187" t="s">
        <v>150</v>
      </c>
    </row>
    <row r="626" s="14" customFormat="1">
      <c r="A626" s="14"/>
      <c r="B626" s="186"/>
      <c r="C626" s="14"/>
      <c r="D626" s="179" t="s">
        <v>159</v>
      </c>
      <c r="E626" s="14"/>
      <c r="F626" s="188" t="s">
        <v>927</v>
      </c>
      <c r="G626" s="14"/>
      <c r="H626" s="189">
        <v>0.47299999999999998</v>
      </c>
      <c r="I626" s="190"/>
      <c r="J626" s="14"/>
      <c r="K626" s="14"/>
      <c r="L626" s="186"/>
      <c r="M626" s="191"/>
      <c r="N626" s="192"/>
      <c r="O626" s="192"/>
      <c r="P626" s="192"/>
      <c r="Q626" s="192"/>
      <c r="R626" s="192"/>
      <c r="S626" s="192"/>
      <c r="T626" s="19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87" t="s">
        <v>159</v>
      </c>
      <c r="AU626" s="187" t="s">
        <v>166</v>
      </c>
      <c r="AV626" s="14" t="s">
        <v>81</v>
      </c>
      <c r="AW626" s="14" t="s">
        <v>4</v>
      </c>
      <c r="AX626" s="14" t="s">
        <v>79</v>
      </c>
      <c r="AY626" s="187" t="s">
        <v>150</v>
      </c>
    </row>
    <row r="627" s="2" customFormat="1" ht="16.5" customHeight="1">
      <c r="A627" s="38"/>
      <c r="B627" s="164"/>
      <c r="C627" s="210" t="s">
        <v>928</v>
      </c>
      <c r="D627" s="210" t="s">
        <v>380</v>
      </c>
      <c r="E627" s="211" t="s">
        <v>929</v>
      </c>
      <c r="F627" s="212" t="s">
        <v>930</v>
      </c>
      <c r="G627" s="213" t="s">
        <v>181</v>
      </c>
      <c r="H627" s="214">
        <v>0.42899999999999999</v>
      </c>
      <c r="I627" s="215"/>
      <c r="J627" s="216">
        <f>ROUND(I627*H627,2)</f>
        <v>0</v>
      </c>
      <c r="K627" s="212" t="s">
        <v>156</v>
      </c>
      <c r="L627" s="217"/>
      <c r="M627" s="218" t="s">
        <v>3</v>
      </c>
      <c r="N627" s="219" t="s">
        <v>42</v>
      </c>
      <c r="O627" s="72"/>
      <c r="P627" s="174">
        <f>O627*H627</f>
        <v>0</v>
      </c>
      <c r="Q627" s="174">
        <v>1</v>
      </c>
      <c r="R627" s="174">
        <f>Q627*H627</f>
        <v>0.42899999999999999</v>
      </c>
      <c r="S627" s="174">
        <v>0</v>
      </c>
      <c r="T627" s="175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76" t="s">
        <v>364</v>
      </c>
      <c r="AT627" s="176" t="s">
        <v>380</v>
      </c>
      <c r="AU627" s="176" t="s">
        <v>166</v>
      </c>
      <c r="AY627" s="19" t="s">
        <v>150</v>
      </c>
      <c r="BE627" s="177">
        <f>IF(N627="základní",J627,0)</f>
        <v>0</v>
      </c>
      <c r="BF627" s="177">
        <f>IF(N627="snížená",J627,0)</f>
        <v>0</v>
      </c>
      <c r="BG627" s="177">
        <f>IF(N627="zákl. přenesená",J627,0)</f>
        <v>0</v>
      </c>
      <c r="BH627" s="177">
        <f>IF(N627="sníž. přenesená",J627,0)</f>
        <v>0</v>
      </c>
      <c r="BI627" s="177">
        <f>IF(N627="nulová",J627,0)</f>
        <v>0</v>
      </c>
      <c r="BJ627" s="19" t="s">
        <v>79</v>
      </c>
      <c r="BK627" s="177">
        <f>ROUND(I627*H627,2)</f>
        <v>0</v>
      </c>
      <c r="BL627" s="19" t="s">
        <v>256</v>
      </c>
      <c r="BM627" s="176" t="s">
        <v>931</v>
      </c>
    </row>
    <row r="628" s="13" customFormat="1">
      <c r="A628" s="13"/>
      <c r="B628" s="178"/>
      <c r="C628" s="13"/>
      <c r="D628" s="179" t="s">
        <v>159</v>
      </c>
      <c r="E628" s="180" t="s">
        <v>3</v>
      </c>
      <c r="F628" s="181" t="s">
        <v>918</v>
      </c>
      <c r="G628" s="13"/>
      <c r="H628" s="180" t="s">
        <v>3</v>
      </c>
      <c r="I628" s="182"/>
      <c r="J628" s="13"/>
      <c r="K628" s="13"/>
      <c r="L628" s="178"/>
      <c r="M628" s="183"/>
      <c r="N628" s="184"/>
      <c r="O628" s="184"/>
      <c r="P628" s="184"/>
      <c r="Q628" s="184"/>
      <c r="R628" s="184"/>
      <c r="S628" s="184"/>
      <c r="T628" s="18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80" t="s">
        <v>159</v>
      </c>
      <c r="AU628" s="180" t="s">
        <v>166</v>
      </c>
      <c r="AV628" s="13" t="s">
        <v>79</v>
      </c>
      <c r="AW628" s="13" t="s">
        <v>32</v>
      </c>
      <c r="AX628" s="13" t="s">
        <v>71</v>
      </c>
      <c r="AY628" s="180" t="s">
        <v>150</v>
      </c>
    </row>
    <row r="629" s="14" customFormat="1">
      <c r="A629" s="14"/>
      <c r="B629" s="186"/>
      <c r="C629" s="14"/>
      <c r="D629" s="179" t="s">
        <v>159</v>
      </c>
      <c r="E629" s="187" t="s">
        <v>3</v>
      </c>
      <c r="F629" s="188" t="s">
        <v>932</v>
      </c>
      <c r="G629" s="14"/>
      <c r="H629" s="189">
        <v>0.39000000000000001</v>
      </c>
      <c r="I629" s="190"/>
      <c r="J629" s="14"/>
      <c r="K629" s="14"/>
      <c r="L629" s="186"/>
      <c r="M629" s="191"/>
      <c r="N629" s="192"/>
      <c r="O629" s="192"/>
      <c r="P629" s="192"/>
      <c r="Q629" s="192"/>
      <c r="R629" s="192"/>
      <c r="S629" s="192"/>
      <c r="T629" s="19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87" t="s">
        <v>159</v>
      </c>
      <c r="AU629" s="187" t="s">
        <v>166</v>
      </c>
      <c r="AV629" s="14" t="s">
        <v>81</v>
      </c>
      <c r="AW629" s="14" t="s">
        <v>32</v>
      </c>
      <c r="AX629" s="14" t="s">
        <v>79</v>
      </c>
      <c r="AY629" s="187" t="s">
        <v>150</v>
      </c>
    </row>
    <row r="630" s="14" customFormat="1">
      <c r="A630" s="14"/>
      <c r="B630" s="186"/>
      <c r="C630" s="14"/>
      <c r="D630" s="179" t="s">
        <v>159</v>
      </c>
      <c r="E630" s="14"/>
      <c r="F630" s="188" t="s">
        <v>933</v>
      </c>
      <c r="G630" s="14"/>
      <c r="H630" s="189">
        <v>0.42899999999999999</v>
      </c>
      <c r="I630" s="190"/>
      <c r="J630" s="14"/>
      <c r="K630" s="14"/>
      <c r="L630" s="186"/>
      <c r="M630" s="191"/>
      <c r="N630" s="192"/>
      <c r="O630" s="192"/>
      <c r="P630" s="192"/>
      <c r="Q630" s="192"/>
      <c r="R630" s="192"/>
      <c r="S630" s="192"/>
      <c r="T630" s="19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87" t="s">
        <v>159</v>
      </c>
      <c r="AU630" s="187" t="s">
        <v>166</v>
      </c>
      <c r="AV630" s="14" t="s">
        <v>81</v>
      </c>
      <c r="AW630" s="14" t="s">
        <v>4</v>
      </c>
      <c r="AX630" s="14" t="s">
        <v>79</v>
      </c>
      <c r="AY630" s="187" t="s">
        <v>150</v>
      </c>
    </row>
    <row r="631" s="2" customFormat="1" ht="16.5" customHeight="1">
      <c r="A631" s="38"/>
      <c r="B631" s="164"/>
      <c r="C631" s="210" t="s">
        <v>934</v>
      </c>
      <c r="D631" s="210" t="s">
        <v>380</v>
      </c>
      <c r="E631" s="211" t="s">
        <v>935</v>
      </c>
      <c r="F631" s="212" t="s">
        <v>936</v>
      </c>
      <c r="G631" s="213" t="s">
        <v>181</v>
      </c>
      <c r="H631" s="214">
        <v>0.32200000000000001</v>
      </c>
      <c r="I631" s="215"/>
      <c r="J631" s="216">
        <f>ROUND(I631*H631,2)</f>
        <v>0</v>
      </c>
      <c r="K631" s="212" t="s">
        <v>156</v>
      </c>
      <c r="L631" s="217"/>
      <c r="M631" s="218" t="s">
        <v>3</v>
      </c>
      <c r="N631" s="219" t="s">
        <v>42</v>
      </c>
      <c r="O631" s="72"/>
      <c r="P631" s="174">
        <f>O631*H631</f>
        <v>0</v>
      </c>
      <c r="Q631" s="174">
        <v>1</v>
      </c>
      <c r="R631" s="174">
        <f>Q631*H631</f>
        <v>0.32200000000000001</v>
      </c>
      <c r="S631" s="174">
        <v>0</v>
      </c>
      <c r="T631" s="175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76" t="s">
        <v>364</v>
      </c>
      <c r="AT631" s="176" t="s">
        <v>380</v>
      </c>
      <c r="AU631" s="176" t="s">
        <v>166</v>
      </c>
      <c r="AY631" s="19" t="s">
        <v>150</v>
      </c>
      <c r="BE631" s="177">
        <f>IF(N631="základní",J631,0)</f>
        <v>0</v>
      </c>
      <c r="BF631" s="177">
        <f>IF(N631="snížená",J631,0)</f>
        <v>0</v>
      </c>
      <c r="BG631" s="177">
        <f>IF(N631="zákl. přenesená",J631,0)</f>
        <v>0</v>
      </c>
      <c r="BH631" s="177">
        <f>IF(N631="sníž. přenesená",J631,0)</f>
        <v>0</v>
      </c>
      <c r="BI631" s="177">
        <f>IF(N631="nulová",J631,0)</f>
        <v>0</v>
      </c>
      <c r="BJ631" s="19" t="s">
        <v>79</v>
      </c>
      <c r="BK631" s="177">
        <f>ROUND(I631*H631,2)</f>
        <v>0</v>
      </c>
      <c r="BL631" s="19" t="s">
        <v>256</v>
      </c>
      <c r="BM631" s="176" t="s">
        <v>937</v>
      </c>
    </row>
    <row r="632" s="13" customFormat="1">
      <c r="A632" s="13"/>
      <c r="B632" s="178"/>
      <c r="C632" s="13"/>
      <c r="D632" s="179" t="s">
        <v>159</v>
      </c>
      <c r="E632" s="180" t="s">
        <v>3</v>
      </c>
      <c r="F632" s="181" t="s">
        <v>920</v>
      </c>
      <c r="G632" s="13"/>
      <c r="H632" s="180" t="s">
        <v>3</v>
      </c>
      <c r="I632" s="182"/>
      <c r="J632" s="13"/>
      <c r="K632" s="13"/>
      <c r="L632" s="178"/>
      <c r="M632" s="183"/>
      <c r="N632" s="184"/>
      <c r="O632" s="184"/>
      <c r="P632" s="184"/>
      <c r="Q632" s="184"/>
      <c r="R632" s="184"/>
      <c r="S632" s="184"/>
      <c r="T632" s="18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0" t="s">
        <v>159</v>
      </c>
      <c r="AU632" s="180" t="s">
        <v>166</v>
      </c>
      <c r="AV632" s="13" t="s">
        <v>79</v>
      </c>
      <c r="AW632" s="13" t="s">
        <v>32</v>
      </c>
      <c r="AX632" s="13" t="s">
        <v>71</v>
      </c>
      <c r="AY632" s="180" t="s">
        <v>150</v>
      </c>
    </row>
    <row r="633" s="14" customFormat="1">
      <c r="A633" s="14"/>
      <c r="B633" s="186"/>
      <c r="C633" s="14"/>
      <c r="D633" s="179" t="s">
        <v>159</v>
      </c>
      <c r="E633" s="187" t="s">
        <v>3</v>
      </c>
      <c r="F633" s="188" t="s">
        <v>938</v>
      </c>
      <c r="G633" s="14"/>
      <c r="H633" s="189">
        <v>0.29299999999999998</v>
      </c>
      <c r="I633" s="190"/>
      <c r="J633" s="14"/>
      <c r="K633" s="14"/>
      <c r="L633" s="186"/>
      <c r="M633" s="191"/>
      <c r="N633" s="192"/>
      <c r="O633" s="192"/>
      <c r="P633" s="192"/>
      <c r="Q633" s="192"/>
      <c r="R633" s="192"/>
      <c r="S633" s="192"/>
      <c r="T633" s="19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87" t="s">
        <v>159</v>
      </c>
      <c r="AU633" s="187" t="s">
        <v>166</v>
      </c>
      <c r="AV633" s="14" t="s">
        <v>81</v>
      </c>
      <c r="AW633" s="14" t="s">
        <v>32</v>
      </c>
      <c r="AX633" s="14" t="s">
        <v>79</v>
      </c>
      <c r="AY633" s="187" t="s">
        <v>150</v>
      </c>
    </row>
    <row r="634" s="14" customFormat="1">
      <c r="A634" s="14"/>
      <c r="B634" s="186"/>
      <c r="C634" s="14"/>
      <c r="D634" s="179" t="s">
        <v>159</v>
      </c>
      <c r="E634" s="14"/>
      <c r="F634" s="188" t="s">
        <v>939</v>
      </c>
      <c r="G634" s="14"/>
      <c r="H634" s="189">
        <v>0.32200000000000001</v>
      </c>
      <c r="I634" s="190"/>
      <c r="J634" s="14"/>
      <c r="K634" s="14"/>
      <c r="L634" s="186"/>
      <c r="M634" s="191"/>
      <c r="N634" s="192"/>
      <c r="O634" s="192"/>
      <c r="P634" s="192"/>
      <c r="Q634" s="192"/>
      <c r="R634" s="192"/>
      <c r="S634" s="192"/>
      <c r="T634" s="19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87" t="s">
        <v>159</v>
      </c>
      <c r="AU634" s="187" t="s">
        <v>166</v>
      </c>
      <c r="AV634" s="14" t="s">
        <v>81</v>
      </c>
      <c r="AW634" s="14" t="s">
        <v>4</v>
      </c>
      <c r="AX634" s="14" t="s">
        <v>79</v>
      </c>
      <c r="AY634" s="187" t="s">
        <v>150</v>
      </c>
    </row>
    <row r="635" s="2" customFormat="1" ht="21.75" customHeight="1">
      <c r="A635" s="38"/>
      <c r="B635" s="164"/>
      <c r="C635" s="165" t="s">
        <v>940</v>
      </c>
      <c r="D635" s="165" t="s">
        <v>152</v>
      </c>
      <c r="E635" s="166" t="s">
        <v>941</v>
      </c>
      <c r="F635" s="167" t="s">
        <v>942</v>
      </c>
      <c r="G635" s="168" t="s">
        <v>782</v>
      </c>
      <c r="H635" s="169">
        <v>2168.3200000000002</v>
      </c>
      <c r="I635" s="170"/>
      <c r="J635" s="171">
        <f>ROUND(I635*H635,2)</f>
        <v>0</v>
      </c>
      <c r="K635" s="167" t="s">
        <v>3</v>
      </c>
      <c r="L635" s="39"/>
      <c r="M635" s="172" t="s">
        <v>3</v>
      </c>
      <c r="N635" s="173" t="s">
        <v>42</v>
      </c>
      <c r="O635" s="72"/>
      <c r="P635" s="174">
        <f>O635*H635</f>
        <v>0</v>
      </c>
      <c r="Q635" s="174">
        <v>0</v>
      </c>
      <c r="R635" s="174">
        <f>Q635*H635</f>
        <v>0</v>
      </c>
      <c r="S635" s="174">
        <v>0</v>
      </c>
      <c r="T635" s="175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76" t="s">
        <v>256</v>
      </c>
      <c r="AT635" s="176" t="s">
        <v>152</v>
      </c>
      <c r="AU635" s="176" t="s">
        <v>166</v>
      </c>
      <c r="AY635" s="19" t="s">
        <v>150</v>
      </c>
      <c r="BE635" s="177">
        <f>IF(N635="základní",J635,0)</f>
        <v>0</v>
      </c>
      <c r="BF635" s="177">
        <f>IF(N635="snížená",J635,0)</f>
        <v>0</v>
      </c>
      <c r="BG635" s="177">
        <f>IF(N635="zákl. přenesená",J635,0)</f>
        <v>0</v>
      </c>
      <c r="BH635" s="177">
        <f>IF(N635="sníž. přenesená",J635,0)</f>
        <v>0</v>
      </c>
      <c r="BI635" s="177">
        <f>IF(N635="nulová",J635,0)</f>
        <v>0</v>
      </c>
      <c r="BJ635" s="19" t="s">
        <v>79</v>
      </c>
      <c r="BK635" s="177">
        <f>ROUND(I635*H635,2)</f>
        <v>0</v>
      </c>
      <c r="BL635" s="19" t="s">
        <v>256</v>
      </c>
      <c r="BM635" s="176" t="s">
        <v>943</v>
      </c>
    </row>
    <row r="636" s="14" customFormat="1">
      <c r="A636" s="14"/>
      <c r="B636" s="186"/>
      <c r="C636" s="14"/>
      <c r="D636" s="179" t="s">
        <v>159</v>
      </c>
      <c r="E636" s="14"/>
      <c r="F636" s="188" t="s">
        <v>944</v>
      </c>
      <c r="G636" s="14"/>
      <c r="H636" s="189">
        <v>2168.3200000000002</v>
      </c>
      <c r="I636" s="190"/>
      <c r="J636" s="14"/>
      <c r="K636" s="14"/>
      <c r="L636" s="186"/>
      <c r="M636" s="191"/>
      <c r="N636" s="192"/>
      <c r="O636" s="192"/>
      <c r="P636" s="192"/>
      <c r="Q636" s="192"/>
      <c r="R636" s="192"/>
      <c r="S636" s="192"/>
      <c r="T636" s="19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87" t="s">
        <v>159</v>
      </c>
      <c r="AU636" s="187" t="s">
        <v>166</v>
      </c>
      <c r="AV636" s="14" t="s">
        <v>81</v>
      </c>
      <c r="AW636" s="14" t="s">
        <v>4</v>
      </c>
      <c r="AX636" s="14" t="s">
        <v>79</v>
      </c>
      <c r="AY636" s="187" t="s">
        <v>150</v>
      </c>
    </row>
    <row r="637" s="2" customFormat="1">
      <c r="A637" s="38"/>
      <c r="B637" s="164"/>
      <c r="C637" s="165" t="s">
        <v>945</v>
      </c>
      <c r="D637" s="165" t="s">
        <v>152</v>
      </c>
      <c r="E637" s="166" t="s">
        <v>855</v>
      </c>
      <c r="F637" s="167" t="s">
        <v>856</v>
      </c>
      <c r="G637" s="168" t="s">
        <v>782</v>
      </c>
      <c r="H637" s="169">
        <v>40</v>
      </c>
      <c r="I637" s="170"/>
      <c r="J637" s="171">
        <f>ROUND(I637*H637,2)</f>
        <v>0</v>
      </c>
      <c r="K637" s="167" t="s">
        <v>156</v>
      </c>
      <c r="L637" s="39"/>
      <c r="M637" s="172" t="s">
        <v>3</v>
      </c>
      <c r="N637" s="173" t="s">
        <v>42</v>
      </c>
      <c r="O637" s="72"/>
      <c r="P637" s="174">
        <f>O637*H637</f>
        <v>0</v>
      </c>
      <c r="Q637" s="174">
        <v>6.0000000000000002E-05</v>
      </c>
      <c r="R637" s="174">
        <f>Q637*H637</f>
        <v>0.0024000000000000002</v>
      </c>
      <c r="S637" s="174">
        <v>0</v>
      </c>
      <c r="T637" s="175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76" t="s">
        <v>256</v>
      </c>
      <c r="AT637" s="176" t="s">
        <v>152</v>
      </c>
      <c r="AU637" s="176" t="s">
        <v>166</v>
      </c>
      <c r="AY637" s="19" t="s">
        <v>150</v>
      </c>
      <c r="BE637" s="177">
        <f>IF(N637="základní",J637,0)</f>
        <v>0</v>
      </c>
      <c r="BF637" s="177">
        <f>IF(N637="snížená",J637,0)</f>
        <v>0</v>
      </c>
      <c r="BG637" s="177">
        <f>IF(N637="zákl. přenesená",J637,0)</f>
        <v>0</v>
      </c>
      <c r="BH637" s="177">
        <f>IF(N637="sníž. přenesená",J637,0)</f>
        <v>0</v>
      </c>
      <c r="BI637" s="177">
        <f>IF(N637="nulová",J637,0)</f>
        <v>0</v>
      </c>
      <c r="BJ637" s="19" t="s">
        <v>79</v>
      </c>
      <c r="BK637" s="177">
        <f>ROUND(I637*H637,2)</f>
        <v>0</v>
      </c>
      <c r="BL637" s="19" t="s">
        <v>256</v>
      </c>
      <c r="BM637" s="176" t="s">
        <v>946</v>
      </c>
    </row>
    <row r="638" s="13" customFormat="1">
      <c r="A638" s="13"/>
      <c r="B638" s="178"/>
      <c r="C638" s="13"/>
      <c r="D638" s="179" t="s">
        <v>159</v>
      </c>
      <c r="E638" s="180" t="s">
        <v>3</v>
      </c>
      <c r="F638" s="181" t="s">
        <v>947</v>
      </c>
      <c r="G638" s="13"/>
      <c r="H638" s="180" t="s">
        <v>3</v>
      </c>
      <c r="I638" s="182"/>
      <c r="J638" s="13"/>
      <c r="K638" s="13"/>
      <c r="L638" s="178"/>
      <c r="M638" s="183"/>
      <c r="N638" s="184"/>
      <c r="O638" s="184"/>
      <c r="P638" s="184"/>
      <c r="Q638" s="184"/>
      <c r="R638" s="184"/>
      <c r="S638" s="184"/>
      <c r="T638" s="18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0" t="s">
        <v>159</v>
      </c>
      <c r="AU638" s="180" t="s">
        <v>166</v>
      </c>
      <c r="AV638" s="13" t="s">
        <v>79</v>
      </c>
      <c r="AW638" s="13" t="s">
        <v>32</v>
      </c>
      <c r="AX638" s="13" t="s">
        <v>71</v>
      </c>
      <c r="AY638" s="180" t="s">
        <v>150</v>
      </c>
    </row>
    <row r="639" s="13" customFormat="1">
      <c r="A639" s="13"/>
      <c r="B639" s="178"/>
      <c r="C639" s="13"/>
      <c r="D639" s="179" t="s">
        <v>159</v>
      </c>
      <c r="E639" s="180" t="s">
        <v>3</v>
      </c>
      <c r="F639" s="181" t="s">
        <v>948</v>
      </c>
      <c r="G639" s="13"/>
      <c r="H639" s="180" t="s">
        <v>3</v>
      </c>
      <c r="I639" s="182"/>
      <c r="J639" s="13"/>
      <c r="K639" s="13"/>
      <c r="L639" s="178"/>
      <c r="M639" s="183"/>
      <c r="N639" s="184"/>
      <c r="O639" s="184"/>
      <c r="P639" s="184"/>
      <c r="Q639" s="184"/>
      <c r="R639" s="184"/>
      <c r="S639" s="184"/>
      <c r="T639" s="18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0" t="s">
        <v>159</v>
      </c>
      <c r="AU639" s="180" t="s">
        <v>166</v>
      </c>
      <c r="AV639" s="13" t="s">
        <v>79</v>
      </c>
      <c r="AW639" s="13" t="s">
        <v>32</v>
      </c>
      <c r="AX639" s="13" t="s">
        <v>71</v>
      </c>
      <c r="AY639" s="180" t="s">
        <v>150</v>
      </c>
    </row>
    <row r="640" s="14" customFormat="1">
      <c r="A640" s="14"/>
      <c r="B640" s="186"/>
      <c r="C640" s="14"/>
      <c r="D640" s="179" t="s">
        <v>159</v>
      </c>
      <c r="E640" s="187" t="s">
        <v>3</v>
      </c>
      <c r="F640" s="188" t="s">
        <v>949</v>
      </c>
      <c r="G640" s="14"/>
      <c r="H640" s="189">
        <v>40</v>
      </c>
      <c r="I640" s="190"/>
      <c r="J640" s="14"/>
      <c r="K640" s="14"/>
      <c r="L640" s="186"/>
      <c r="M640" s="191"/>
      <c r="N640" s="192"/>
      <c r="O640" s="192"/>
      <c r="P640" s="192"/>
      <c r="Q640" s="192"/>
      <c r="R640" s="192"/>
      <c r="S640" s="192"/>
      <c r="T640" s="19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87" t="s">
        <v>159</v>
      </c>
      <c r="AU640" s="187" t="s">
        <v>166</v>
      </c>
      <c r="AV640" s="14" t="s">
        <v>81</v>
      </c>
      <c r="AW640" s="14" t="s">
        <v>32</v>
      </c>
      <c r="AX640" s="14" t="s">
        <v>79</v>
      </c>
      <c r="AY640" s="187" t="s">
        <v>150</v>
      </c>
    </row>
    <row r="641" s="2" customFormat="1">
      <c r="A641" s="38"/>
      <c r="B641" s="164"/>
      <c r="C641" s="210" t="s">
        <v>950</v>
      </c>
      <c r="D641" s="210" t="s">
        <v>380</v>
      </c>
      <c r="E641" s="211" t="s">
        <v>951</v>
      </c>
      <c r="F641" s="212" t="s">
        <v>952</v>
      </c>
      <c r="G641" s="213" t="s">
        <v>422</v>
      </c>
      <c r="H641" s="214">
        <v>5</v>
      </c>
      <c r="I641" s="215"/>
      <c r="J641" s="216">
        <f>ROUND(I641*H641,2)</f>
        <v>0</v>
      </c>
      <c r="K641" s="212" t="s">
        <v>3</v>
      </c>
      <c r="L641" s="217"/>
      <c r="M641" s="218" t="s">
        <v>3</v>
      </c>
      <c r="N641" s="219" t="s">
        <v>42</v>
      </c>
      <c r="O641" s="72"/>
      <c r="P641" s="174">
        <f>O641*H641</f>
        <v>0</v>
      </c>
      <c r="Q641" s="174">
        <v>0.0080000000000000002</v>
      </c>
      <c r="R641" s="174">
        <f>Q641*H641</f>
        <v>0.040000000000000001</v>
      </c>
      <c r="S641" s="174">
        <v>0</v>
      </c>
      <c r="T641" s="175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76" t="s">
        <v>364</v>
      </c>
      <c r="AT641" s="176" t="s">
        <v>380</v>
      </c>
      <c r="AU641" s="176" t="s">
        <v>166</v>
      </c>
      <c r="AY641" s="19" t="s">
        <v>150</v>
      </c>
      <c r="BE641" s="177">
        <f>IF(N641="základní",J641,0)</f>
        <v>0</v>
      </c>
      <c r="BF641" s="177">
        <f>IF(N641="snížená",J641,0)</f>
        <v>0</v>
      </c>
      <c r="BG641" s="177">
        <f>IF(N641="zákl. přenesená",J641,0)</f>
        <v>0</v>
      </c>
      <c r="BH641" s="177">
        <f>IF(N641="sníž. přenesená",J641,0)</f>
        <v>0</v>
      </c>
      <c r="BI641" s="177">
        <f>IF(N641="nulová",J641,0)</f>
        <v>0</v>
      </c>
      <c r="BJ641" s="19" t="s">
        <v>79</v>
      </c>
      <c r="BK641" s="177">
        <f>ROUND(I641*H641,2)</f>
        <v>0</v>
      </c>
      <c r="BL641" s="19" t="s">
        <v>256</v>
      </c>
      <c r="BM641" s="176" t="s">
        <v>953</v>
      </c>
    </row>
    <row r="642" s="2" customFormat="1">
      <c r="A642" s="38"/>
      <c r="B642" s="164"/>
      <c r="C642" s="165" t="s">
        <v>954</v>
      </c>
      <c r="D642" s="165" t="s">
        <v>152</v>
      </c>
      <c r="E642" s="166" t="s">
        <v>955</v>
      </c>
      <c r="F642" s="167" t="s">
        <v>956</v>
      </c>
      <c r="G642" s="168" t="s">
        <v>782</v>
      </c>
      <c r="H642" s="169">
        <v>1080</v>
      </c>
      <c r="I642" s="170"/>
      <c r="J642" s="171">
        <f>ROUND(I642*H642,2)</f>
        <v>0</v>
      </c>
      <c r="K642" s="167" t="s">
        <v>156</v>
      </c>
      <c r="L642" s="39"/>
      <c r="M642" s="172" t="s">
        <v>3</v>
      </c>
      <c r="N642" s="173" t="s">
        <v>42</v>
      </c>
      <c r="O642" s="72"/>
      <c r="P642" s="174">
        <f>O642*H642</f>
        <v>0</v>
      </c>
      <c r="Q642" s="174">
        <v>5.0000000000000002E-05</v>
      </c>
      <c r="R642" s="174">
        <f>Q642*H642</f>
        <v>0.053999999999999999</v>
      </c>
      <c r="S642" s="174">
        <v>0</v>
      </c>
      <c r="T642" s="175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76" t="s">
        <v>256</v>
      </c>
      <c r="AT642" s="176" t="s">
        <v>152</v>
      </c>
      <c r="AU642" s="176" t="s">
        <v>166</v>
      </c>
      <c r="AY642" s="19" t="s">
        <v>150</v>
      </c>
      <c r="BE642" s="177">
        <f>IF(N642="základní",J642,0)</f>
        <v>0</v>
      </c>
      <c r="BF642" s="177">
        <f>IF(N642="snížená",J642,0)</f>
        <v>0</v>
      </c>
      <c r="BG642" s="177">
        <f>IF(N642="zákl. přenesená",J642,0)</f>
        <v>0</v>
      </c>
      <c r="BH642" s="177">
        <f>IF(N642="sníž. přenesená",J642,0)</f>
        <v>0</v>
      </c>
      <c r="BI642" s="177">
        <f>IF(N642="nulová",J642,0)</f>
        <v>0</v>
      </c>
      <c r="BJ642" s="19" t="s">
        <v>79</v>
      </c>
      <c r="BK642" s="177">
        <f>ROUND(I642*H642,2)</f>
        <v>0</v>
      </c>
      <c r="BL642" s="19" t="s">
        <v>256</v>
      </c>
      <c r="BM642" s="176" t="s">
        <v>957</v>
      </c>
    </row>
    <row r="643" s="13" customFormat="1">
      <c r="A643" s="13"/>
      <c r="B643" s="178"/>
      <c r="C643" s="13"/>
      <c r="D643" s="179" t="s">
        <v>159</v>
      </c>
      <c r="E643" s="180" t="s">
        <v>3</v>
      </c>
      <c r="F643" s="181" t="s">
        <v>958</v>
      </c>
      <c r="G643" s="13"/>
      <c r="H643" s="180" t="s">
        <v>3</v>
      </c>
      <c r="I643" s="182"/>
      <c r="J643" s="13"/>
      <c r="K643" s="13"/>
      <c r="L643" s="178"/>
      <c r="M643" s="183"/>
      <c r="N643" s="184"/>
      <c r="O643" s="184"/>
      <c r="P643" s="184"/>
      <c r="Q643" s="184"/>
      <c r="R643" s="184"/>
      <c r="S643" s="184"/>
      <c r="T643" s="18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80" t="s">
        <v>159</v>
      </c>
      <c r="AU643" s="180" t="s">
        <v>166</v>
      </c>
      <c r="AV643" s="13" t="s">
        <v>79</v>
      </c>
      <c r="AW643" s="13" t="s">
        <v>32</v>
      </c>
      <c r="AX643" s="13" t="s">
        <v>71</v>
      </c>
      <c r="AY643" s="180" t="s">
        <v>150</v>
      </c>
    </row>
    <row r="644" s="14" customFormat="1">
      <c r="A644" s="14"/>
      <c r="B644" s="186"/>
      <c r="C644" s="14"/>
      <c r="D644" s="179" t="s">
        <v>159</v>
      </c>
      <c r="E644" s="187" t="s">
        <v>3</v>
      </c>
      <c r="F644" s="188" t="s">
        <v>959</v>
      </c>
      <c r="G644" s="14"/>
      <c r="H644" s="189">
        <v>1080</v>
      </c>
      <c r="I644" s="190"/>
      <c r="J644" s="14"/>
      <c r="K644" s="14"/>
      <c r="L644" s="186"/>
      <c r="M644" s="191"/>
      <c r="N644" s="192"/>
      <c r="O644" s="192"/>
      <c r="P644" s="192"/>
      <c r="Q644" s="192"/>
      <c r="R644" s="192"/>
      <c r="S644" s="192"/>
      <c r="T644" s="19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87" t="s">
        <v>159</v>
      </c>
      <c r="AU644" s="187" t="s">
        <v>166</v>
      </c>
      <c r="AV644" s="14" t="s">
        <v>81</v>
      </c>
      <c r="AW644" s="14" t="s">
        <v>32</v>
      </c>
      <c r="AX644" s="14" t="s">
        <v>79</v>
      </c>
      <c r="AY644" s="187" t="s">
        <v>150</v>
      </c>
    </row>
    <row r="645" s="2" customFormat="1">
      <c r="A645" s="38"/>
      <c r="B645" s="164"/>
      <c r="C645" s="210" t="s">
        <v>960</v>
      </c>
      <c r="D645" s="210" t="s">
        <v>380</v>
      </c>
      <c r="E645" s="211" t="s">
        <v>961</v>
      </c>
      <c r="F645" s="212" t="s">
        <v>962</v>
      </c>
      <c r="G645" s="213" t="s">
        <v>174</v>
      </c>
      <c r="H645" s="214">
        <v>34.560000000000002</v>
      </c>
      <c r="I645" s="215"/>
      <c r="J645" s="216">
        <f>ROUND(I645*H645,2)</f>
        <v>0</v>
      </c>
      <c r="K645" s="212" t="s">
        <v>156</v>
      </c>
      <c r="L645" s="217"/>
      <c r="M645" s="218" t="s">
        <v>3</v>
      </c>
      <c r="N645" s="219" t="s">
        <v>42</v>
      </c>
      <c r="O645" s="72"/>
      <c r="P645" s="174">
        <f>O645*H645</f>
        <v>0</v>
      </c>
      <c r="Q645" s="174">
        <v>0.040000000000000001</v>
      </c>
      <c r="R645" s="174">
        <f>Q645*H645</f>
        <v>1.3824000000000001</v>
      </c>
      <c r="S645" s="174">
        <v>0</v>
      </c>
      <c r="T645" s="175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76" t="s">
        <v>364</v>
      </c>
      <c r="AT645" s="176" t="s">
        <v>380</v>
      </c>
      <c r="AU645" s="176" t="s">
        <v>166</v>
      </c>
      <c r="AY645" s="19" t="s">
        <v>150</v>
      </c>
      <c r="BE645" s="177">
        <f>IF(N645="základní",J645,0)</f>
        <v>0</v>
      </c>
      <c r="BF645" s="177">
        <f>IF(N645="snížená",J645,0)</f>
        <v>0</v>
      </c>
      <c r="BG645" s="177">
        <f>IF(N645="zákl. přenesená",J645,0)</f>
        <v>0</v>
      </c>
      <c r="BH645" s="177">
        <f>IF(N645="sníž. přenesená",J645,0)</f>
        <v>0</v>
      </c>
      <c r="BI645" s="177">
        <f>IF(N645="nulová",J645,0)</f>
        <v>0</v>
      </c>
      <c r="BJ645" s="19" t="s">
        <v>79</v>
      </c>
      <c r="BK645" s="177">
        <f>ROUND(I645*H645,2)</f>
        <v>0</v>
      </c>
      <c r="BL645" s="19" t="s">
        <v>256</v>
      </c>
      <c r="BM645" s="176" t="s">
        <v>963</v>
      </c>
    </row>
    <row r="646" s="14" customFormat="1">
      <c r="A646" s="14"/>
      <c r="B646" s="186"/>
      <c r="C646" s="14"/>
      <c r="D646" s="179" t="s">
        <v>159</v>
      </c>
      <c r="E646" s="14"/>
      <c r="F646" s="188" t="s">
        <v>964</v>
      </c>
      <c r="G646" s="14"/>
      <c r="H646" s="189">
        <v>34.560000000000002</v>
      </c>
      <c r="I646" s="190"/>
      <c r="J646" s="14"/>
      <c r="K646" s="14"/>
      <c r="L646" s="186"/>
      <c r="M646" s="191"/>
      <c r="N646" s="192"/>
      <c r="O646" s="192"/>
      <c r="P646" s="192"/>
      <c r="Q646" s="192"/>
      <c r="R646" s="192"/>
      <c r="S646" s="192"/>
      <c r="T646" s="19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87" t="s">
        <v>159</v>
      </c>
      <c r="AU646" s="187" t="s">
        <v>166</v>
      </c>
      <c r="AV646" s="14" t="s">
        <v>81</v>
      </c>
      <c r="AW646" s="14" t="s">
        <v>4</v>
      </c>
      <c r="AX646" s="14" t="s">
        <v>79</v>
      </c>
      <c r="AY646" s="187" t="s">
        <v>150</v>
      </c>
    </row>
    <row r="647" s="2" customFormat="1" ht="16.5" customHeight="1">
      <c r="A647" s="38"/>
      <c r="B647" s="164"/>
      <c r="C647" s="165" t="s">
        <v>965</v>
      </c>
      <c r="D647" s="165" t="s">
        <v>152</v>
      </c>
      <c r="E647" s="166" t="s">
        <v>966</v>
      </c>
      <c r="F647" s="167" t="s">
        <v>967</v>
      </c>
      <c r="G647" s="168" t="s">
        <v>207</v>
      </c>
      <c r="H647" s="169">
        <v>16</v>
      </c>
      <c r="I647" s="170"/>
      <c r="J647" s="171">
        <f>ROUND(I647*H647,2)</f>
        <v>0</v>
      </c>
      <c r="K647" s="167" t="s">
        <v>3</v>
      </c>
      <c r="L647" s="39"/>
      <c r="M647" s="172" t="s">
        <v>3</v>
      </c>
      <c r="N647" s="173" t="s">
        <v>42</v>
      </c>
      <c r="O647" s="72"/>
      <c r="P647" s="174">
        <f>O647*H647</f>
        <v>0</v>
      </c>
      <c r="Q647" s="174">
        <v>0.00027</v>
      </c>
      <c r="R647" s="174">
        <f>Q647*H647</f>
        <v>0.0043200000000000001</v>
      </c>
      <c r="S647" s="174">
        <v>0</v>
      </c>
      <c r="T647" s="175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176" t="s">
        <v>157</v>
      </c>
      <c r="AT647" s="176" t="s">
        <v>152</v>
      </c>
      <c r="AU647" s="176" t="s">
        <v>166</v>
      </c>
      <c r="AY647" s="19" t="s">
        <v>150</v>
      </c>
      <c r="BE647" s="177">
        <f>IF(N647="základní",J647,0)</f>
        <v>0</v>
      </c>
      <c r="BF647" s="177">
        <f>IF(N647="snížená",J647,0)</f>
        <v>0</v>
      </c>
      <c r="BG647" s="177">
        <f>IF(N647="zákl. přenesená",J647,0)</f>
        <v>0</v>
      </c>
      <c r="BH647" s="177">
        <f>IF(N647="sníž. přenesená",J647,0)</f>
        <v>0</v>
      </c>
      <c r="BI647" s="177">
        <f>IF(N647="nulová",J647,0)</f>
        <v>0</v>
      </c>
      <c r="BJ647" s="19" t="s">
        <v>79</v>
      </c>
      <c r="BK647" s="177">
        <f>ROUND(I647*H647,2)</f>
        <v>0</v>
      </c>
      <c r="BL647" s="19" t="s">
        <v>157</v>
      </c>
      <c r="BM647" s="176" t="s">
        <v>968</v>
      </c>
    </row>
    <row r="648" s="12" customFormat="1" ht="22.8" customHeight="1">
      <c r="A648" s="12"/>
      <c r="B648" s="151"/>
      <c r="C648" s="12"/>
      <c r="D648" s="152" t="s">
        <v>70</v>
      </c>
      <c r="E648" s="162" t="s">
        <v>969</v>
      </c>
      <c r="F648" s="162" t="s">
        <v>970</v>
      </c>
      <c r="G648" s="12"/>
      <c r="H648" s="12"/>
      <c r="I648" s="154"/>
      <c r="J648" s="163">
        <f>BK648</f>
        <v>0</v>
      </c>
      <c r="K648" s="12"/>
      <c r="L648" s="151"/>
      <c r="M648" s="156"/>
      <c r="N648" s="157"/>
      <c r="O648" s="157"/>
      <c r="P648" s="158">
        <f>SUM(P649:P770)</f>
        <v>0</v>
      </c>
      <c r="Q648" s="157"/>
      <c r="R648" s="158">
        <f>SUM(R649:R770)</f>
        <v>5.3921074000000004</v>
      </c>
      <c r="S648" s="157"/>
      <c r="T648" s="159">
        <f>SUM(T649:T770)</f>
        <v>9.2867621999999983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52" t="s">
        <v>81</v>
      </c>
      <c r="AT648" s="160" t="s">
        <v>70</v>
      </c>
      <c r="AU648" s="160" t="s">
        <v>79</v>
      </c>
      <c r="AY648" s="152" t="s">
        <v>150</v>
      </c>
      <c r="BK648" s="161">
        <f>SUM(BK649:BK770)</f>
        <v>0</v>
      </c>
    </row>
    <row r="649" s="2" customFormat="1">
      <c r="A649" s="38"/>
      <c r="B649" s="164"/>
      <c r="C649" s="165" t="s">
        <v>971</v>
      </c>
      <c r="D649" s="165" t="s">
        <v>152</v>
      </c>
      <c r="E649" s="166" t="s">
        <v>972</v>
      </c>
      <c r="F649" s="167" t="s">
        <v>973</v>
      </c>
      <c r="G649" s="168" t="s">
        <v>174</v>
      </c>
      <c r="H649" s="169">
        <v>111.66</v>
      </c>
      <c r="I649" s="170"/>
      <c r="J649" s="171">
        <f>ROUND(I649*H649,2)</f>
        <v>0</v>
      </c>
      <c r="K649" s="167" t="s">
        <v>156</v>
      </c>
      <c r="L649" s="39"/>
      <c r="M649" s="172" t="s">
        <v>3</v>
      </c>
      <c r="N649" s="173" t="s">
        <v>42</v>
      </c>
      <c r="O649" s="72"/>
      <c r="P649" s="174">
        <f>O649*H649</f>
        <v>0</v>
      </c>
      <c r="Q649" s="174">
        <v>0</v>
      </c>
      <c r="R649" s="174">
        <f>Q649*H649</f>
        <v>0</v>
      </c>
      <c r="S649" s="174">
        <v>0.083169999999999994</v>
      </c>
      <c r="T649" s="175">
        <f>S649*H649</f>
        <v>9.2867621999999983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76" t="s">
        <v>256</v>
      </c>
      <c r="AT649" s="176" t="s">
        <v>152</v>
      </c>
      <c r="AU649" s="176" t="s">
        <v>81</v>
      </c>
      <c r="AY649" s="19" t="s">
        <v>150</v>
      </c>
      <c r="BE649" s="177">
        <f>IF(N649="základní",J649,0)</f>
        <v>0</v>
      </c>
      <c r="BF649" s="177">
        <f>IF(N649="snížená",J649,0)</f>
        <v>0</v>
      </c>
      <c r="BG649" s="177">
        <f>IF(N649="zákl. přenesená",J649,0)</f>
        <v>0</v>
      </c>
      <c r="BH649" s="177">
        <f>IF(N649="sníž. přenesená",J649,0)</f>
        <v>0</v>
      </c>
      <c r="BI649" s="177">
        <f>IF(N649="nulová",J649,0)</f>
        <v>0</v>
      </c>
      <c r="BJ649" s="19" t="s">
        <v>79</v>
      </c>
      <c r="BK649" s="177">
        <f>ROUND(I649*H649,2)</f>
        <v>0</v>
      </c>
      <c r="BL649" s="19" t="s">
        <v>256</v>
      </c>
      <c r="BM649" s="176" t="s">
        <v>974</v>
      </c>
    </row>
    <row r="650" s="13" customFormat="1">
      <c r="A650" s="13"/>
      <c r="B650" s="178"/>
      <c r="C650" s="13"/>
      <c r="D650" s="179" t="s">
        <v>159</v>
      </c>
      <c r="E650" s="180" t="s">
        <v>3</v>
      </c>
      <c r="F650" s="181" t="s">
        <v>647</v>
      </c>
      <c r="G650" s="13"/>
      <c r="H650" s="180" t="s">
        <v>3</v>
      </c>
      <c r="I650" s="182"/>
      <c r="J650" s="13"/>
      <c r="K650" s="13"/>
      <c r="L650" s="178"/>
      <c r="M650" s="183"/>
      <c r="N650" s="184"/>
      <c r="O650" s="184"/>
      <c r="P650" s="184"/>
      <c r="Q650" s="184"/>
      <c r="R650" s="184"/>
      <c r="S650" s="184"/>
      <c r="T650" s="18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0" t="s">
        <v>159</v>
      </c>
      <c r="AU650" s="180" t="s">
        <v>81</v>
      </c>
      <c r="AV650" s="13" t="s">
        <v>79</v>
      </c>
      <c r="AW650" s="13" t="s">
        <v>32</v>
      </c>
      <c r="AX650" s="13" t="s">
        <v>71</v>
      </c>
      <c r="AY650" s="180" t="s">
        <v>150</v>
      </c>
    </row>
    <row r="651" s="14" customFormat="1">
      <c r="A651" s="14"/>
      <c r="B651" s="186"/>
      <c r="C651" s="14"/>
      <c r="D651" s="179" t="s">
        <v>159</v>
      </c>
      <c r="E651" s="187" t="s">
        <v>3</v>
      </c>
      <c r="F651" s="188" t="s">
        <v>975</v>
      </c>
      <c r="G651" s="14"/>
      <c r="H651" s="189">
        <v>35.299999999999997</v>
      </c>
      <c r="I651" s="190"/>
      <c r="J651" s="14"/>
      <c r="K651" s="14"/>
      <c r="L651" s="186"/>
      <c r="M651" s="191"/>
      <c r="N651" s="192"/>
      <c r="O651" s="192"/>
      <c r="P651" s="192"/>
      <c r="Q651" s="192"/>
      <c r="R651" s="192"/>
      <c r="S651" s="192"/>
      <c r="T651" s="19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87" t="s">
        <v>159</v>
      </c>
      <c r="AU651" s="187" t="s">
        <v>81</v>
      </c>
      <c r="AV651" s="14" t="s">
        <v>81</v>
      </c>
      <c r="AW651" s="14" t="s">
        <v>32</v>
      </c>
      <c r="AX651" s="14" t="s">
        <v>71</v>
      </c>
      <c r="AY651" s="187" t="s">
        <v>150</v>
      </c>
    </row>
    <row r="652" s="13" customFormat="1">
      <c r="A652" s="13"/>
      <c r="B652" s="178"/>
      <c r="C652" s="13"/>
      <c r="D652" s="179" t="s">
        <v>159</v>
      </c>
      <c r="E652" s="180" t="s">
        <v>3</v>
      </c>
      <c r="F652" s="181" t="s">
        <v>649</v>
      </c>
      <c r="G652" s="13"/>
      <c r="H652" s="180" t="s">
        <v>3</v>
      </c>
      <c r="I652" s="182"/>
      <c r="J652" s="13"/>
      <c r="K652" s="13"/>
      <c r="L652" s="178"/>
      <c r="M652" s="183"/>
      <c r="N652" s="184"/>
      <c r="O652" s="184"/>
      <c r="P652" s="184"/>
      <c r="Q652" s="184"/>
      <c r="R652" s="184"/>
      <c r="S652" s="184"/>
      <c r="T652" s="18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80" t="s">
        <v>159</v>
      </c>
      <c r="AU652" s="180" t="s">
        <v>81</v>
      </c>
      <c r="AV652" s="13" t="s">
        <v>79</v>
      </c>
      <c r="AW652" s="13" t="s">
        <v>32</v>
      </c>
      <c r="AX652" s="13" t="s">
        <v>71</v>
      </c>
      <c r="AY652" s="180" t="s">
        <v>150</v>
      </c>
    </row>
    <row r="653" s="14" customFormat="1">
      <c r="A653" s="14"/>
      <c r="B653" s="186"/>
      <c r="C653" s="14"/>
      <c r="D653" s="179" t="s">
        <v>159</v>
      </c>
      <c r="E653" s="187" t="s">
        <v>3</v>
      </c>
      <c r="F653" s="188" t="s">
        <v>698</v>
      </c>
      <c r="G653" s="14"/>
      <c r="H653" s="189">
        <v>7.4400000000000004</v>
      </c>
      <c r="I653" s="190"/>
      <c r="J653" s="14"/>
      <c r="K653" s="14"/>
      <c r="L653" s="186"/>
      <c r="M653" s="191"/>
      <c r="N653" s="192"/>
      <c r="O653" s="192"/>
      <c r="P653" s="192"/>
      <c r="Q653" s="192"/>
      <c r="R653" s="192"/>
      <c r="S653" s="192"/>
      <c r="T653" s="19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87" t="s">
        <v>159</v>
      </c>
      <c r="AU653" s="187" t="s">
        <v>81</v>
      </c>
      <c r="AV653" s="14" t="s">
        <v>81</v>
      </c>
      <c r="AW653" s="14" t="s">
        <v>32</v>
      </c>
      <c r="AX653" s="14" t="s">
        <v>71</v>
      </c>
      <c r="AY653" s="187" t="s">
        <v>150</v>
      </c>
    </row>
    <row r="654" s="13" customFormat="1">
      <c r="A654" s="13"/>
      <c r="B654" s="178"/>
      <c r="C654" s="13"/>
      <c r="D654" s="179" t="s">
        <v>159</v>
      </c>
      <c r="E654" s="180" t="s">
        <v>3</v>
      </c>
      <c r="F654" s="181" t="s">
        <v>651</v>
      </c>
      <c r="G654" s="13"/>
      <c r="H654" s="180" t="s">
        <v>3</v>
      </c>
      <c r="I654" s="182"/>
      <c r="J654" s="13"/>
      <c r="K654" s="13"/>
      <c r="L654" s="178"/>
      <c r="M654" s="183"/>
      <c r="N654" s="184"/>
      <c r="O654" s="184"/>
      <c r="P654" s="184"/>
      <c r="Q654" s="184"/>
      <c r="R654" s="184"/>
      <c r="S654" s="184"/>
      <c r="T654" s="18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0" t="s">
        <v>159</v>
      </c>
      <c r="AU654" s="180" t="s">
        <v>81</v>
      </c>
      <c r="AV654" s="13" t="s">
        <v>79</v>
      </c>
      <c r="AW654" s="13" t="s">
        <v>32</v>
      </c>
      <c r="AX654" s="13" t="s">
        <v>71</v>
      </c>
      <c r="AY654" s="180" t="s">
        <v>150</v>
      </c>
    </row>
    <row r="655" s="14" customFormat="1">
      <c r="A655" s="14"/>
      <c r="B655" s="186"/>
      <c r="C655" s="14"/>
      <c r="D655" s="179" t="s">
        <v>159</v>
      </c>
      <c r="E655" s="187" t="s">
        <v>3</v>
      </c>
      <c r="F655" s="188" t="s">
        <v>699</v>
      </c>
      <c r="G655" s="14"/>
      <c r="H655" s="189">
        <v>3.3399999999999999</v>
      </c>
      <c r="I655" s="190"/>
      <c r="J655" s="14"/>
      <c r="K655" s="14"/>
      <c r="L655" s="186"/>
      <c r="M655" s="191"/>
      <c r="N655" s="192"/>
      <c r="O655" s="192"/>
      <c r="P655" s="192"/>
      <c r="Q655" s="192"/>
      <c r="R655" s="192"/>
      <c r="S655" s="192"/>
      <c r="T655" s="19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87" t="s">
        <v>159</v>
      </c>
      <c r="AU655" s="187" t="s">
        <v>81</v>
      </c>
      <c r="AV655" s="14" t="s">
        <v>81</v>
      </c>
      <c r="AW655" s="14" t="s">
        <v>32</v>
      </c>
      <c r="AX655" s="14" t="s">
        <v>71</v>
      </c>
      <c r="AY655" s="187" t="s">
        <v>150</v>
      </c>
    </row>
    <row r="656" s="13" customFormat="1">
      <c r="A656" s="13"/>
      <c r="B656" s="178"/>
      <c r="C656" s="13"/>
      <c r="D656" s="179" t="s">
        <v>159</v>
      </c>
      <c r="E656" s="180" t="s">
        <v>3</v>
      </c>
      <c r="F656" s="181" t="s">
        <v>442</v>
      </c>
      <c r="G656" s="13"/>
      <c r="H656" s="180" t="s">
        <v>3</v>
      </c>
      <c r="I656" s="182"/>
      <c r="J656" s="13"/>
      <c r="K656" s="13"/>
      <c r="L656" s="178"/>
      <c r="M656" s="183"/>
      <c r="N656" s="184"/>
      <c r="O656" s="184"/>
      <c r="P656" s="184"/>
      <c r="Q656" s="184"/>
      <c r="R656" s="184"/>
      <c r="S656" s="184"/>
      <c r="T656" s="18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80" t="s">
        <v>159</v>
      </c>
      <c r="AU656" s="180" t="s">
        <v>81</v>
      </c>
      <c r="AV656" s="13" t="s">
        <v>79</v>
      </c>
      <c r="AW656" s="13" t="s">
        <v>32</v>
      </c>
      <c r="AX656" s="13" t="s">
        <v>71</v>
      </c>
      <c r="AY656" s="180" t="s">
        <v>150</v>
      </c>
    </row>
    <row r="657" s="14" customFormat="1">
      <c r="A657" s="14"/>
      <c r="B657" s="186"/>
      <c r="C657" s="14"/>
      <c r="D657" s="179" t="s">
        <v>159</v>
      </c>
      <c r="E657" s="187" t="s">
        <v>3</v>
      </c>
      <c r="F657" s="188" t="s">
        <v>700</v>
      </c>
      <c r="G657" s="14"/>
      <c r="H657" s="189">
        <v>15.560000000000001</v>
      </c>
      <c r="I657" s="190"/>
      <c r="J657" s="14"/>
      <c r="K657" s="14"/>
      <c r="L657" s="186"/>
      <c r="M657" s="191"/>
      <c r="N657" s="192"/>
      <c r="O657" s="192"/>
      <c r="P657" s="192"/>
      <c r="Q657" s="192"/>
      <c r="R657" s="192"/>
      <c r="S657" s="192"/>
      <c r="T657" s="19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87" t="s">
        <v>159</v>
      </c>
      <c r="AU657" s="187" t="s">
        <v>81</v>
      </c>
      <c r="AV657" s="14" t="s">
        <v>81</v>
      </c>
      <c r="AW657" s="14" t="s">
        <v>32</v>
      </c>
      <c r="AX657" s="14" t="s">
        <v>71</v>
      </c>
      <c r="AY657" s="187" t="s">
        <v>150</v>
      </c>
    </row>
    <row r="658" s="13" customFormat="1">
      <c r="A658" s="13"/>
      <c r="B658" s="178"/>
      <c r="C658" s="13"/>
      <c r="D658" s="179" t="s">
        <v>159</v>
      </c>
      <c r="E658" s="180" t="s">
        <v>3</v>
      </c>
      <c r="F658" s="181" t="s">
        <v>221</v>
      </c>
      <c r="G658" s="13"/>
      <c r="H658" s="180" t="s">
        <v>3</v>
      </c>
      <c r="I658" s="182"/>
      <c r="J658" s="13"/>
      <c r="K658" s="13"/>
      <c r="L658" s="178"/>
      <c r="M658" s="183"/>
      <c r="N658" s="184"/>
      <c r="O658" s="184"/>
      <c r="P658" s="184"/>
      <c r="Q658" s="184"/>
      <c r="R658" s="184"/>
      <c r="S658" s="184"/>
      <c r="T658" s="18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0" t="s">
        <v>159</v>
      </c>
      <c r="AU658" s="180" t="s">
        <v>81</v>
      </c>
      <c r="AV658" s="13" t="s">
        <v>79</v>
      </c>
      <c r="AW658" s="13" t="s">
        <v>32</v>
      </c>
      <c r="AX658" s="13" t="s">
        <v>71</v>
      </c>
      <c r="AY658" s="180" t="s">
        <v>150</v>
      </c>
    </row>
    <row r="659" s="14" customFormat="1">
      <c r="A659" s="14"/>
      <c r="B659" s="186"/>
      <c r="C659" s="14"/>
      <c r="D659" s="179" t="s">
        <v>159</v>
      </c>
      <c r="E659" s="187" t="s">
        <v>3</v>
      </c>
      <c r="F659" s="188" t="s">
        <v>701</v>
      </c>
      <c r="G659" s="14"/>
      <c r="H659" s="189">
        <v>3.8900000000000001</v>
      </c>
      <c r="I659" s="190"/>
      <c r="J659" s="14"/>
      <c r="K659" s="14"/>
      <c r="L659" s="186"/>
      <c r="M659" s="191"/>
      <c r="N659" s="192"/>
      <c r="O659" s="192"/>
      <c r="P659" s="192"/>
      <c r="Q659" s="192"/>
      <c r="R659" s="192"/>
      <c r="S659" s="192"/>
      <c r="T659" s="19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87" t="s">
        <v>159</v>
      </c>
      <c r="AU659" s="187" t="s">
        <v>81</v>
      </c>
      <c r="AV659" s="14" t="s">
        <v>81</v>
      </c>
      <c r="AW659" s="14" t="s">
        <v>32</v>
      </c>
      <c r="AX659" s="14" t="s">
        <v>71</v>
      </c>
      <c r="AY659" s="187" t="s">
        <v>150</v>
      </c>
    </row>
    <row r="660" s="13" customFormat="1">
      <c r="A660" s="13"/>
      <c r="B660" s="178"/>
      <c r="C660" s="13"/>
      <c r="D660" s="179" t="s">
        <v>159</v>
      </c>
      <c r="E660" s="180" t="s">
        <v>3</v>
      </c>
      <c r="F660" s="181" t="s">
        <v>227</v>
      </c>
      <c r="G660" s="13"/>
      <c r="H660" s="180" t="s">
        <v>3</v>
      </c>
      <c r="I660" s="182"/>
      <c r="J660" s="13"/>
      <c r="K660" s="13"/>
      <c r="L660" s="178"/>
      <c r="M660" s="183"/>
      <c r="N660" s="184"/>
      <c r="O660" s="184"/>
      <c r="P660" s="184"/>
      <c r="Q660" s="184"/>
      <c r="R660" s="184"/>
      <c r="S660" s="184"/>
      <c r="T660" s="18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80" t="s">
        <v>159</v>
      </c>
      <c r="AU660" s="180" t="s">
        <v>81</v>
      </c>
      <c r="AV660" s="13" t="s">
        <v>79</v>
      </c>
      <c r="AW660" s="13" t="s">
        <v>32</v>
      </c>
      <c r="AX660" s="13" t="s">
        <v>71</v>
      </c>
      <c r="AY660" s="180" t="s">
        <v>150</v>
      </c>
    </row>
    <row r="661" s="14" customFormat="1">
      <c r="A661" s="14"/>
      <c r="B661" s="186"/>
      <c r="C661" s="14"/>
      <c r="D661" s="179" t="s">
        <v>159</v>
      </c>
      <c r="E661" s="187" t="s">
        <v>3</v>
      </c>
      <c r="F661" s="188" t="s">
        <v>702</v>
      </c>
      <c r="G661" s="14"/>
      <c r="H661" s="189">
        <v>4.2199999999999998</v>
      </c>
      <c r="I661" s="190"/>
      <c r="J661" s="14"/>
      <c r="K661" s="14"/>
      <c r="L661" s="186"/>
      <c r="M661" s="191"/>
      <c r="N661" s="192"/>
      <c r="O661" s="192"/>
      <c r="P661" s="192"/>
      <c r="Q661" s="192"/>
      <c r="R661" s="192"/>
      <c r="S661" s="192"/>
      <c r="T661" s="19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87" t="s">
        <v>159</v>
      </c>
      <c r="AU661" s="187" t="s">
        <v>81</v>
      </c>
      <c r="AV661" s="14" t="s">
        <v>81</v>
      </c>
      <c r="AW661" s="14" t="s">
        <v>32</v>
      </c>
      <c r="AX661" s="14" t="s">
        <v>71</v>
      </c>
      <c r="AY661" s="187" t="s">
        <v>150</v>
      </c>
    </row>
    <row r="662" s="13" customFormat="1">
      <c r="A662" s="13"/>
      <c r="B662" s="178"/>
      <c r="C662" s="13"/>
      <c r="D662" s="179" t="s">
        <v>159</v>
      </c>
      <c r="E662" s="180" t="s">
        <v>3</v>
      </c>
      <c r="F662" s="181" t="s">
        <v>656</v>
      </c>
      <c r="G662" s="13"/>
      <c r="H662" s="180" t="s">
        <v>3</v>
      </c>
      <c r="I662" s="182"/>
      <c r="J662" s="13"/>
      <c r="K662" s="13"/>
      <c r="L662" s="178"/>
      <c r="M662" s="183"/>
      <c r="N662" s="184"/>
      <c r="O662" s="184"/>
      <c r="P662" s="184"/>
      <c r="Q662" s="184"/>
      <c r="R662" s="184"/>
      <c r="S662" s="184"/>
      <c r="T662" s="18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80" t="s">
        <v>159</v>
      </c>
      <c r="AU662" s="180" t="s">
        <v>81</v>
      </c>
      <c r="AV662" s="13" t="s">
        <v>79</v>
      </c>
      <c r="AW662" s="13" t="s">
        <v>32</v>
      </c>
      <c r="AX662" s="13" t="s">
        <v>71</v>
      </c>
      <c r="AY662" s="180" t="s">
        <v>150</v>
      </c>
    </row>
    <row r="663" s="14" customFormat="1">
      <c r="A663" s="14"/>
      <c r="B663" s="186"/>
      <c r="C663" s="14"/>
      <c r="D663" s="179" t="s">
        <v>159</v>
      </c>
      <c r="E663" s="187" t="s">
        <v>3</v>
      </c>
      <c r="F663" s="188" t="s">
        <v>703</v>
      </c>
      <c r="G663" s="14"/>
      <c r="H663" s="189">
        <v>3.3999999999999999</v>
      </c>
      <c r="I663" s="190"/>
      <c r="J663" s="14"/>
      <c r="K663" s="14"/>
      <c r="L663" s="186"/>
      <c r="M663" s="191"/>
      <c r="N663" s="192"/>
      <c r="O663" s="192"/>
      <c r="P663" s="192"/>
      <c r="Q663" s="192"/>
      <c r="R663" s="192"/>
      <c r="S663" s="192"/>
      <c r="T663" s="19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87" t="s">
        <v>159</v>
      </c>
      <c r="AU663" s="187" t="s">
        <v>81</v>
      </c>
      <c r="AV663" s="14" t="s">
        <v>81</v>
      </c>
      <c r="AW663" s="14" t="s">
        <v>32</v>
      </c>
      <c r="AX663" s="14" t="s">
        <v>71</v>
      </c>
      <c r="AY663" s="187" t="s">
        <v>150</v>
      </c>
    </row>
    <row r="664" s="13" customFormat="1">
      <c r="A664" s="13"/>
      <c r="B664" s="178"/>
      <c r="C664" s="13"/>
      <c r="D664" s="179" t="s">
        <v>159</v>
      </c>
      <c r="E664" s="180" t="s">
        <v>3</v>
      </c>
      <c r="F664" s="181" t="s">
        <v>658</v>
      </c>
      <c r="G664" s="13"/>
      <c r="H664" s="180" t="s">
        <v>3</v>
      </c>
      <c r="I664" s="182"/>
      <c r="J664" s="13"/>
      <c r="K664" s="13"/>
      <c r="L664" s="178"/>
      <c r="M664" s="183"/>
      <c r="N664" s="184"/>
      <c r="O664" s="184"/>
      <c r="P664" s="184"/>
      <c r="Q664" s="184"/>
      <c r="R664" s="184"/>
      <c r="S664" s="184"/>
      <c r="T664" s="18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80" t="s">
        <v>159</v>
      </c>
      <c r="AU664" s="180" t="s">
        <v>81</v>
      </c>
      <c r="AV664" s="13" t="s">
        <v>79</v>
      </c>
      <c r="AW664" s="13" t="s">
        <v>32</v>
      </c>
      <c r="AX664" s="13" t="s">
        <v>71</v>
      </c>
      <c r="AY664" s="180" t="s">
        <v>150</v>
      </c>
    </row>
    <row r="665" s="14" customFormat="1">
      <c r="A665" s="14"/>
      <c r="B665" s="186"/>
      <c r="C665" s="14"/>
      <c r="D665" s="179" t="s">
        <v>159</v>
      </c>
      <c r="E665" s="187" t="s">
        <v>3</v>
      </c>
      <c r="F665" s="188" t="s">
        <v>704</v>
      </c>
      <c r="G665" s="14"/>
      <c r="H665" s="189">
        <v>1.53</v>
      </c>
      <c r="I665" s="190"/>
      <c r="J665" s="14"/>
      <c r="K665" s="14"/>
      <c r="L665" s="186"/>
      <c r="M665" s="191"/>
      <c r="N665" s="192"/>
      <c r="O665" s="192"/>
      <c r="P665" s="192"/>
      <c r="Q665" s="192"/>
      <c r="R665" s="192"/>
      <c r="S665" s="192"/>
      <c r="T665" s="19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187" t="s">
        <v>159</v>
      </c>
      <c r="AU665" s="187" t="s">
        <v>81</v>
      </c>
      <c r="AV665" s="14" t="s">
        <v>81</v>
      </c>
      <c r="AW665" s="14" t="s">
        <v>32</v>
      </c>
      <c r="AX665" s="14" t="s">
        <v>71</v>
      </c>
      <c r="AY665" s="187" t="s">
        <v>150</v>
      </c>
    </row>
    <row r="666" s="13" customFormat="1">
      <c r="A666" s="13"/>
      <c r="B666" s="178"/>
      <c r="C666" s="13"/>
      <c r="D666" s="179" t="s">
        <v>159</v>
      </c>
      <c r="E666" s="180" t="s">
        <v>3</v>
      </c>
      <c r="F666" s="181" t="s">
        <v>660</v>
      </c>
      <c r="G666" s="13"/>
      <c r="H666" s="180" t="s">
        <v>3</v>
      </c>
      <c r="I666" s="182"/>
      <c r="J666" s="13"/>
      <c r="K666" s="13"/>
      <c r="L666" s="178"/>
      <c r="M666" s="183"/>
      <c r="N666" s="184"/>
      <c r="O666" s="184"/>
      <c r="P666" s="184"/>
      <c r="Q666" s="184"/>
      <c r="R666" s="184"/>
      <c r="S666" s="184"/>
      <c r="T666" s="18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80" t="s">
        <v>159</v>
      </c>
      <c r="AU666" s="180" t="s">
        <v>81</v>
      </c>
      <c r="AV666" s="13" t="s">
        <v>79</v>
      </c>
      <c r="AW666" s="13" t="s">
        <v>32</v>
      </c>
      <c r="AX666" s="13" t="s">
        <v>71</v>
      </c>
      <c r="AY666" s="180" t="s">
        <v>150</v>
      </c>
    </row>
    <row r="667" s="14" customFormat="1">
      <c r="A667" s="14"/>
      <c r="B667" s="186"/>
      <c r="C667" s="14"/>
      <c r="D667" s="179" t="s">
        <v>159</v>
      </c>
      <c r="E667" s="187" t="s">
        <v>3</v>
      </c>
      <c r="F667" s="188" t="s">
        <v>705</v>
      </c>
      <c r="G667" s="14"/>
      <c r="H667" s="189">
        <v>1.0700000000000001</v>
      </c>
      <c r="I667" s="190"/>
      <c r="J667" s="14"/>
      <c r="K667" s="14"/>
      <c r="L667" s="186"/>
      <c r="M667" s="191"/>
      <c r="N667" s="192"/>
      <c r="O667" s="192"/>
      <c r="P667" s="192"/>
      <c r="Q667" s="192"/>
      <c r="R667" s="192"/>
      <c r="S667" s="192"/>
      <c r="T667" s="19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87" t="s">
        <v>159</v>
      </c>
      <c r="AU667" s="187" t="s">
        <v>81</v>
      </c>
      <c r="AV667" s="14" t="s">
        <v>81</v>
      </c>
      <c r="AW667" s="14" t="s">
        <v>32</v>
      </c>
      <c r="AX667" s="14" t="s">
        <v>71</v>
      </c>
      <c r="AY667" s="187" t="s">
        <v>150</v>
      </c>
    </row>
    <row r="668" s="13" customFormat="1">
      <c r="A668" s="13"/>
      <c r="B668" s="178"/>
      <c r="C668" s="13"/>
      <c r="D668" s="179" t="s">
        <v>159</v>
      </c>
      <c r="E668" s="180" t="s">
        <v>3</v>
      </c>
      <c r="F668" s="181" t="s">
        <v>662</v>
      </c>
      <c r="G668" s="13"/>
      <c r="H668" s="180" t="s">
        <v>3</v>
      </c>
      <c r="I668" s="182"/>
      <c r="J668" s="13"/>
      <c r="K668" s="13"/>
      <c r="L668" s="178"/>
      <c r="M668" s="183"/>
      <c r="N668" s="184"/>
      <c r="O668" s="184"/>
      <c r="P668" s="184"/>
      <c r="Q668" s="184"/>
      <c r="R668" s="184"/>
      <c r="S668" s="184"/>
      <c r="T668" s="18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80" t="s">
        <v>159</v>
      </c>
      <c r="AU668" s="180" t="s">
        <v>81</v>
      </c>
      <c r="AV668" s="13" t="s">
        <v>79</v>
      </c>
      <c r="AW668" s="13" t="s">
        <v>32</v>
      </c>
      <c r="AX668" s="13" t="s">
        <v>71</v>
      </c>
      <c r="AY668" s="180" t="s">
        <v>150</v>
      </c>
    </row>
    <row r="669" s="14" customFormat="1">
      <c r="A669" s="14"/>
      <c r="B669" s="186"/>
      <c r="C669" s="14"/>
      <c r="D669" s="179" t="s">
        <v>159</v>
      </c>
      <c r="E669" s="187" t="s">
        <v>3</v>
      </c>
      <c r="F669" s="188" t="s">
        <v>706</v>
      </c>
      <c r="G669" s="14"/>
      <c r="H669" s="189">
        <v>2.54</v>
      </c>
      <c r="I669" s="190"/>
      <c r="J669" s="14"/>
      <c r="K669" s="14"/>
      <c r="L669" s="186"/>
      <c r="M669" s="191"/>
      <c r="N669" s="192"/>
      <c r="O669" s="192"/>
      <c r="P669" s="192"/>
      <c r="Q669" s="192"/>
      <c r="R669" s="192"/>
      <c r="S669" s="192"/>
      <c r="T669" s="19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87" t="s">
        <v>159</v>
      </c>
      <c r="AU669" s="187" t="s">
        <v>81</v>
      </c>
      <c r="AV669" s="14" t="s">
        <v>81</v>
      </c>
      <c r="AW669" s="14" t="s">
        <v>32</v>
      </c>
      <c r="AX669" s="14" t="s">
        <v>71</v>
      </c>
      <c r="AY669" s="187" t="s">
        <v>150</v>
      </c>
    </row>
    <row r="670" s="13" customFormat="1">
      <c r="A670" s="13"/>
      <c r="B670" s="178"/>
      <c r="C670" s="13"/>
      <c r="D670" s="179" t="s">
        <v>159</v>
      </c>
      <c r="E670" s="180" t="s">
        <v>3</v>
      </c>
      <c r="F670" s="181" t="s">
        <v>209</v>
      </c>
      <c r="G670" s="13"/>
      <c r="H670" s="180" t="s">
        <v>3</v>
      </c>
      <c r="I670" s="182"/>
      <c r="J670" s="13"/>
      <c r="K670" s="13"/>
      <c r="L670" s="178"/>
      <c r="M670" s="183"/>
      <c r="N670" s="184"/>
      <c r="O670" s="184"/>
      <c r="P670" s="184"/>
      <c r="Q670" s="184"/>
      <c r="R670" s="184"/>
      <c r="S670" s="184"/>
      <c r="T670" s="18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0" t="s">
        <v>159</v>
      </c>
      <c r="AU670" s="180" t="s">
        <v>81</v>
      </c>
      <c r="AV670" s="13" t="s">
        <v>79</v>
      </c>
      <c r="AW670" s="13" t="s">
        <v>32</v>
      </c>
      <c r="AX670" s="13" t="s">
        <v>71</v>
      </c>
      <c r="AY670" s="180" t="s">
        <v>150</v>
      </c>
    </row>
    <row r="671" s="14" customFormat="1">
      <c r="A671" s="14"/>
      <c r="B671" s="186"/>
      <c r="C671" s="14"/>
      <c r="D671" s="179" t="s">
        <v>159</v>
      </c>
      <c r="E671" s="187" t="s">
        <v>3</v>
      </c>
      <c r="F671" s="188" t="s">
        <v>691</v>
      </c>
      <c r="G671" s="14"/>
      <c r="H671" s="189">
        <v>9.3100000000000005</v>
      </c>
      <c r="I671" s="190"/>
      <c r="J671" s="14"/>
      <c r="K671" s="14"/>
      <c r="L671" s="186"/>
      <c r="M671" s="191"/>
      <c r="N671" s="192"/>
      <c r="O671" s="192"/>
      <c r="P671" s="192"/>
      <c r="Q671" s="192"/>
      <c r="R671" s="192"/>
      <c r="S671" s="192"/>
      <c r="T671" s="19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87" t="s">
        <v>159</v>
      </c>
      <c r="AU671" s="187" t="s">
        <v>81</v>
      </c>
      <c r="AV671" s="14" t="s">
        <v>81</v>
      </c>
      <c r="AW671" s="14" t="s">
        <v>32</v>
      </c>
      <c r="AX671" s="14" t="s">
        <v>71</v>
      </c>
      <c r="AY671" s="187" t="s">
        <v>150</v>
      </c>
    </row>
    <row r="672" s="13" customFormat="1">
      <c r="A672" s="13"/>
      <c r="B672" s="178"/>
      <c r="C672" s="13"/>
      <c r="D672" s="179" t="s">
        <v>159</v>
      </c>
      <c r="E672" s="180" t="s">
        <v>3</v>
      </c>
      <c r="F672" s="181" t="s">
        <v>439</v>
      </c>
      <c r="G672" s="13"/>
      <c r="H672" s="180" t="s">
        <v>3</v>
      </c>
      <c r="I672" s="182"/>
      <c r="J672" s="13"/>
      <c r="K672" s="13"/>
      <c r="L672" s="178"/>
      <c r="M672" s="183"/>
      <c r="N672" s="184"/>
      <c r="O672" s="184"/>
      <c r="P672" s="184"/>
      <c r="Q672" s="184"/>
      <c r="R672" s="184"/>
      <c r="S672" s="184"/>
      <c r="T672" s="18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80" t="s">
        <v>159</v>
      </c>
      <c r="AU672" s="180" t="s">
        <v>81</v>
      </c>
      <c r="AV672" s="13" t="s">
        <v>79</v>
      </c>
      <c r="AW672" s="13" t="s">
        <v>32</v>
      </c>
      <c r="AX672" s="13" t="s">
        <v>71</v>
      </c>
      <c r="AY672" s="180" t="s">
        <v>150</v>
      </c>
    </row>
    <row r="673" s="14" customFormat="1">
      <c r="A673" s="14"/>
      <c r="B673" s="186"/>
      <c r="C673" s="14"/>
      <c r="D673" s="179" t="s">
        <v>159</v>
      </c>
      <c r="E673" s="187" t="s">
        <v>3</v>
      </c>
      <c r="F673" s="188" t="s">
        <v>692</v>
      </c>
      <c r="G673" s="14"/>
      <c r="H673" s="189">
        <v>13.75</v>
      </c>
      <c r="I673" s="190"/>
      <c r="J673" s="14"/>
      <c r="K673" s="14"/>
      <c r="L673" s="186"/>
      <c r="M673" s="191"/>
      <c r="N673" s="192"/>
      <c r="O673" s="192"/>
      <c r="P673" s="192"/>
      <c r="Q673" s="192"/>
      <c r="R673" s="192"/>
      <c r="S673" s="192"/>
      <c r="T673" s="19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87" t="s">
        <v>159</v>
      </c>
      <c r="AU673" s="187" t="s">
        <v>81</v>
      </c>
      <c r="AV673" s="14" t="s">
        <v>81</v>
      </c>
      <c r="AW673" s="14" t="s">
        <v>32</v>
      </c>
      <c r="AX673" s="14" t="s">
        <v>71</v>
      </c>
      <c r="AY673" s="187" t="s">
        <v>150</v>
      </c>
    </row>
    <row r="674" s="13" customFormat="1">
      <c r="A674" s="13"/>
      <c r="B674" s="178"/>
      <c r="C674" s="13"/>
      <c r="D674" s="179" t="s">
        <v>159</v>
      </c>
      <c r="E674" s="180" t="s">
        <v>3</v>
      </c>
      <c r="F674" s="181" t="s">
        <v>210</v>
      </c>
      <c r="G674" s="13"/>
      <c r="H674" s="180" t="s">
        <v>3</v>
      </c>
      <c r="I674" s="182"/>
      <c r="J674" s="13"/>
      <c r="K674" s="13"/>
      <c r="L674" s="178"/>
      <c r="M674" s="183"/>
      <c r="N674" s="184"/>
      <c r="O674" s="184"/>
      <c r="P674" s="184"/>
      <c r="Q674" s="184"/>
      <c r="R674" s="184"/>
      <c r="S674" s="184"/>
      <c r="T674" s="18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80" t="s">
        <v>159</v>
      </c>
      <c r="AU674" s="180" t="s">
        <v>81</v>
      </c>
      <c r="AV674" s="13" t="s">
        <v>79</v>
      </c>
      <c r="AW674" s="13" t="s">
        <v>32</v>
      </c>
      <c r="AX674" s="13" t="s">
        <v>71</v>
      </c>
      <c r="AY674" s="180" t="s">
        <v>150</v>
      </c>
    </row>
    <row r="675" s="14" customFormat="1">
      <c r="A675" s="14"/>
      <c r="B675" s="186"/>
      <c r="C675" s="14"/>
      <c r="D675" s="179" t="s">
        <v>159</v>
      </c>
      <c r="E675" s="187" t="s">
        <v>3</v>
      </c>
      <c r="F675" s="188" t="s">
        <v>693</v>
      </c>
      <c r="G675" s="14"/>
      <c r="H675" s="189">
        <v>10.310000000000001</v>
      </c>
      <c r="I675" s="190"/>
      <c r="J675" s="14"/>
      <c r="K675" s="14"/>
      <c r="L675" s="186"/>
      <c r="M675" s="191"/>
      <c r="N675" s="192"/>
      <c r="O675" s="192"/>
      <c r="P675" s="192"/>
      <c r="Q675" s="192"/>
      <c r="R675" s="192"/>
      <c r="S675" s="192"/>
      <c r="T675" s="19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87" t="s">
        <v>159</v>
      </c>
      <c r="AU675" s="187" t="s">
        <v>81</v>
      </c>
      <c r="AV675" s="14" t="s">
        <v>81</v>
      </c>
      <c r="AW675" s="14" t="s">
        <v>32</v>
      </c>
      <c r="AX675" s="14" t="s">
        <v>71</v>
      </c>
      <c r="AY675" s="187" t="s">
        <v>150</v>
      </c>
    </row>
    <row r="676" s="15" customFormat="1">
      <c r="A676" s="15"/>
      <c r="B676" s="194"/>
      <c r="C676" s="15"/>
      <c r="D676" s="179" t="s">
        <v>159</v>
      </c>
      <c r="E676" s="195" t="s">
        <v>3</v>
      </c>
      <c r="F676" s="196" t="s">
        <v>211</v>
      </c>
      <c r="G676" s="15"/>
      <c r="H676" s="197">
        <v>111.66</v>
      </c>
      <c r="I676" s="198"/>
      <c r="J676" s="15"/>
      <c r="K676" s="15"/>
      <c r="L676" s="194"/>
      <c r="M676" s="199"/>
      <c r="N676" s="200"/>
      <c r="O676" s="200"/>
      <c r="P676" s="200"/>
      <c r="Q676" s="200"/>
      <c r="R676" s="200"/>
      <c r="S676" s="200"/>
      <c r="T676" s="20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195" t="s">
        <v>159</v>
      </c>
      <c r="AU676" s="195" t="s">
        <v>81</v>
      </c>
      <c r="AV676" s="15" t="s">
        <v>157</v>
      </c>
      <c r="AW676" s="15" t="s">
        <v>32</v>
      </c>
      <c r="AX676" s="15" t="s">
        <v>79</v>
      </c>
      <c r="AY676" s="195" t="s">
        <v>150</v>
      </c>
    </row>
    <row r="677" s="2" customFormat="1">
      <c r="A677" s="38"/>
      <c r="B677" s="164"/>
      <c r="C677" s="165" t="s">
        <v>976</v>
      </c>
      <c r="D677" s="165" t="s">
        <v>152</v>
      </c>
      <c r="E677" s="166" t="s">
        <v>977</v>
      </c>
      <c r="F677" s="167" t="s">
        <v>978</v>
      </c>
      <c r="G677" s="168" t="s">
        <v>174</v>
      </c>
      <c r="H677" s="169">
        <v>111.66</v>
      </c>
      <c r="I677" s="170"/>
      <c r="J677" s="171">
        <f>ROUND(I677*H677,2)</f>
        <v>0</v>
      </c>
      <c r="K677" s="167" t="s">
        <v>156</v>
      </c>
      <c r="L677" s="39"/>
      <c r="M677" s="172" t="s">
        <v>3</v>
      </c>
      <c r="N677" s="173" t="s">
        <v>42</v>
      </c>
      <c r="O677" s="72"/>
      <c r="P677" s="174">
        <f>O677*H677</f>
        <v>0</v>
      </c>
      <c r="Q677" s="174">
        <v>0.00029999999999999997</v>
      </c>
      <c r="R677" s="174">
        <f>Q677*H677</f>
        <v>0.033497999999999993</v>
      </c>
      <c r="S677" s="174">
        <v>0</v>
      </c>
      <c r="T677" s="175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76" t="s">
        <v>256</v>
      </c>
      <c r="AT677" s="176" t="s">
        <v>152</v>
      </c>
      <c r="AU677" s="176" t="s">
        <v>81</v>
      </c>
      <c r="AY677" s="19" t="s">
        <v>150</v>
      </c>
      <c r="BE677" s="177">
        <f>IF(N677="základní",J677,0)</f>
        <v>0</v>
      </c>
      <c r="BF677" s="177">
        <f>IF(N677="snížená",J677,0)</f>
        <v>0</v>
      </c>
      <c r="BG677" s="177">
        <f>IF(N677="zákl. přenesená",J677,0)</f>
        <v>0</v>
      </c>
      <c r="BH677" s="177">
        <f>IF(N677="sníž. přenesená",J677,0)</f>
        <v>0</v>
      </c>
      <c r="BI677" s="177">
        <f>IF(N677="nulová",J677,0)</f>
        <v>0</v>
      </c>
      <c r="BJ677" s="19" t="s">
        <v>79</v>
      </c>
      <c r="BK677" s="177">
        <f>ROUND(I677*H677,2)</f>
        <v>0</v>
      </c>
      <c r="BL677" s="19" t="s">
        <v>256</v>
      </c>
      <c r="BM677" s="176" t="s">
        <v>979</v>
      </c>
    </row>
    <row r="678" s="2" customFormat="1">
      <c r="A678" s="38"/>
      <c r="B678" s="164"/>
      <c r="C678" s="165" t="s">
        <v>980</v>
      </c>
      <c r="D678" s="165" t="s">
        <v>152</v>
      </c>
      <c r="E678" s="166" t="s">
        <v>981</v>
      </c>
      <c r="F678" s="167" t="s">
        <v>982</v>
      </c>
      <c r="G678" s="168" t="s">
        <v>174</v>
      </c>
      <c r="H678" s="169">
        <v>111.66</v>
      </c>
      <c r="I678" s="170"/>
      <c r="J678" s="171">
        <f>ROUND(I678*H678,2)</f>
        <v>0</v>
      </c>
      <c r="K678" s="167" t="s">
        <v>156</v>
      </c>
      <c r="L678" s="39"/>
      <c r="M678" s="172" t="s">
        <v>3</v>
      </c>
      <c r="N678" s="173" t="s">
        <v>42</v>
      </c>
      <c r="O678" s="72"/>
      <c r="P678" s="174">
        <f>O678*H678</f>
        <v>0</v>
      </c>
      <c r="Q678" s="174">
        <v>0.014999999999999999</v>
      </c>
      <c r="R678" s="174">
        <f>Q678*H678</f>
        <v>1.6748999999999998</v>
      </c>
      <c r="S678" s="174">
        <v>0</v>
      </c>
      <c r="T678" s="175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76" t="s">
        <v>256</v>
      </c>
      <c r="AT678" s="176" t="s">
        <v>152</v>
      </c>
      <c r="AU678" s="176" t="s">
        <v>81</v>
      </c>
      <c r="AY678" s="19" t="s">
        <v>150</v>
      </c>
      <c r="BE678" s="177">
        <f>IF(N678="základní",J678,0)</f>
        <v>0</v>
      </c>
      <c r="BF678" s="177">
        <f>IF(N678="snížená",J678,0)</f>
        <v>0</v>
      </c>
      <c r="BG678" s="177">
        <f>IF(N678="zákl. přenesená",J678,0)</f>
        <v>0</v>
      </c>
      <c r="BH678" s="177">
        <f>IF(N678="sníž. přenesená",J678,0)</f>
        <v>0</v>
      </c>
      <c r="BI678" s="177">
        <f>IF(N678="nulová",J678,0)</f>
        <v>0</v>
      </c>
      <c r="BJ678" s="19" t="s">
        <v>79</v>
      </c>
      <c r="BK678" s="177">
        <f>ROUND(I678*H678,2)</f>
        <v>0</v>
      </c>
      <c r="BL678" s="19" t="s">
        <v>256</v>
      </c>
      <c r="BM678" s="176" t="s">
        <v>983</v>
      </c>
    </row>
    <row r="679" s="13" customFormat="1">
      <c r="A679" s="13"/>
      <c r="B679" s="178"/>
      <c r="C679" s="13"/>
      <c r="D679" s="179" t="s">
        <v>159</v>
      </c>
      <c r="E679" s="180" t="s">
        <v>3</v>
      </c>
      <c r="F679" s="181" t="s">
        <v>324</v>
      </c>
      <c r="G679" s="13"/>
      <c r="H679" s="180" t="s">
        <v>3</v>
      </c>
      <c r="I679" s="182"/>
      <c r="J679" s="13"/>
      <c r="K679" s="13"/>
      <c r="L679" s="178"/>
      <c r="M679" s="183"/>
      <c r="N679" s="184"/>
      <c r="O679" s="184"/>
      <c r="P679" s="184"/>
      <c r="Q679" s="184"/>
      <c r="R679" s="184"/>
      <c r="S679" s="184"/>
      <c r="T679" s="18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80" t="s">
        <v>159</v>
      </c>
      <c r="AU679" s="180" t="s">
        <v>81</v>
      </c>
      <c r="AV679" s="13" t="s">
        <v>79</v>
      </c>
      <c r="AW679" s="13" t="s">
        <v>32</v>
      </c>
      <c r="AX679" s="13" t="s">
        <v>71</v>
      </c>
      <c r="AY679" s="180" t="s">
        <v>150</v>
      </c>
    </row>
    <row r="680" s="14" customFormat="1">
      <c r="A680" s="14"/>
      <c r="B680" s="186"/>
      <c r="C680" s="14"/>
      <c r="D680" s="179" t="s">
        <v>159</v>
      </c>
      <c r="E680" s="187" t="s">
        <v>3</v>
      </c>
      <c r="F680" s="188" t="s">
        <v>348</v>
      </c>
      <c r="G680" s="14"/>
      <c r="H680" s="189">
        <v>111.66</v>
      </c>
      <c r="I680" s="190"/>
      <c r="J680" s="14"/>
      <c r="K680" s="14"/>
      <c r="L680" s="186"/>
      <c r="M680" s="191"/>
      <c r="N680" s="192"/>
      <c r="O680" s="192"/>
      <c r="P680" s="192"/>
      <c r="Q680" s="192"/>
      <c r="R680" s="192"/>
      <c r="S680" s="192"/>
      <c r="T680" s="19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87" t="s">
        <v>159</v>
      </c>
      <c r="AU680" s="187" t="s">
        <v>81</v>
      </c>
      <c r="AV680" s="14" t="s">
        <v>81</v>
      </c>
      <c r="AW680" s="14" t="s">
        <v>32</v>
      </c>
      <c r="AX680" s="14" t="s">
        <v>79</v>
      </c>
      <c r="AY680" s="187" t="s">
        <v>150</v>
      </c>
    </row>
    <row r="681" s="2" customFormat="1">
      <c r="A681" s="38"/>
      <c r="B681" s="164"/>
      <c r="C681" s="165" t="s">
        <v>984</v>
      </c>
      <c r="D681" s="165" t="s">
        <v>152</v>
      </c>
      <c r="E681" s="166" t="s">
        <v>985</v>
      </c>
      <c r="F681" s="167" t="s">
        <v>986</v>
      </c>
      <c r="G681" s="168" t="s">
        <v>174</v>
      </c>
      <c r="H681" s="169">
        <v>115.746</v>
      </c>
      <c r="I681" s="170"/>
      <c r="J681" s="171">
        <f>ROUND(I681*H681,2)</f>
        <v>0</v>
      </c>
      <c r="K681" s="167" t="s">
        <v>156</v>
      </c>
      <c r="L681" s="39"/>
      <c r="M681" s="172" t="s">
        <v>3</v>
      </c>
      <c r="N681" s="173" t="s">
        <v>42</v>
      </c>
      <c r="O681" s="72"/>
      <c r="P681" s="174">
        <f>O681*H681</f>
        <v>0</v>
      </c>
      <c r="Q681" s="174">
        <v>0.0015</v>
      </c>
      <c r="R681" s="174">
        <f>Q681*H681</f>
        <v>0.173619</v>
      </c>
      <c r="S681" s="174">
        <v>0</v>
      </c>
      <c r="T681" s="175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76" t="s">
        <v>256</v>
      </c>
      <c r="AT681" s="176" t="s">
        <v>152</v>
      </c>
      <c r="AU681" s="176" t="s">
        <v>81</v>
      </c>
      <c r="AY681" s="19" t="s">
        <v>150</v>
      </c>
      <c r="BE681" s="177">
        <f>IF(N681="základní",J681,0)</f>
        <v>0</v>
      </c>
      <c r="BF681" s="177">
        <f>IF(N681="snížená",J681,0)</f>
        <v>0</v>
      </c>
      <c r="BG681" s="177">
        <f>IF(N681="zákl. přenesená",J681,0)</f>
        <v>0</v>
      </c>
      <c r="BH681" s="177">
        <f>IF(N681="sníž. přenesená",J681,0)</f>
        <v>0</v>
      </c>
      <c r="BI681" s="177">
        <f>IF(N681="nulová",J681,0)</f>
        <v>0</v>
      </c>
      <c r="BJ681" s="19" t="s">
        <v>79</v>
      </c>
      <c r="BK681" s="177">
        <f>ROUND(I681*H681,2)</f>
        <v>0</v>
      </c>
      <c r="BL681" s="19" t="s">
        <v>256</v>
      </c>
      <c r="BM681" s="176" t="s">
        <v>987</v>
      </c>
    </row>
    <row r="682" s="13" customFormat="1">
      <c r="A682" s="13"/>
      <c r="B682" s="178"/>
      <c r="C682" s="13"/>
      <c r="D682" s="179" t="s">
        <v>159</v>
      </c>
      <c r="E682" s="180" t="s">
        <v>3</v>
      </c>
      <c r="F682" s="181" t="s">
        <v>988</v>
      </c>
      <c r="G682" s="13"/>
      <c r="H682" s="180" t="s">
        <v>3</v>
      </c>
      <c r="I682" s="182"/>
      <c r="J682" s="13"/>
      <c r="K682" s="13"/>
      <c r="L682" s="178"/>
      <c r="M682" s="183"/>
      <c r="N682" s="184"/>
      <c r="O682" s="184"/>
      <c r="P682" s="184"/>
      <c r="Q682" s="184"/>
      <c r="R682" s="184"/>
      <c r="S682" s="184"/>
      <c r="T682" s="18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0" t="s">
        <v>159</v>
      </c>
      <c r="AU682" s="180" t="s">
        <v>81</v>
      </c>
      <c r="AV682" s="13" t="s">
        <v>79</v>
      </c>
      <c r="AW682" s="13" t="s">
        <v>32</v>
      </c>
      <c r="AX682" s="13" t="s">
        <v>71</v>
      </c>
      <c r="AY682" s="180" t="s">
        <v>150</v>
      </c>
    </row>
    <row r="683" s="14" customFormat="1">
      <c r="A683" s="14"/>
      <c r="B683" s="186"/>
      <c r="C683" s="14"/>
      <c r="D683" s="179" t="s">
        <v>159</v>
      </c>
      <c r="E683" s="187" t="s">
        <v>3</v>
      </c>
      <c r="F683" s="188" t="s">
        <v>989</v>
      </c>
      <c r="G683" s="14"/>
      <c r="H683" s="189">
        <v>97.909999999999997</v>
      </c>
      <c r="I683" s="190"/>
      <c r="J683" s="14"/>
      <c r="K683" s="14"/>
      <c r="L683" s="186"/>
      <c r="M683" s="191"/>
      <c r="N683" s="192"/>
      <c r="O683" s="192"/>
      <c r="P683" s="192"/>
      <c r="Q683" s="192"/>
      <c r="R683" s="192"/>
      <c r="S683" s="192"/>
      <c r="T683" s="19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87" t="s">
        <v>159</v>
      </c>
      <c r="AU683" s="187" t="s">
        <v>81</v>
      </c>
      <c r="AV683" s="14" t="s">
        <v>81</v>
      </c>
      <c r="AW683" s="14" t="s">
        <v>32</v>
      </c>
      <c r="AX683" s="14" t="s">
        <v>71</v>
      </c>
      <c r="AY683" s="187" t="s">
        <v>150</v>
      </c>
    </row>
    <row r="684" s="13" customFormat="1">
      <c r="A684" s="13"/>
      <c r="B684" s="178"/>
      <c r="C684" s="13"/>
      <c r="D684" s="179" t="s">
        <v>159</v>
      </c>
      <c r="E684" s="180" t="s">
        <v>3</v>
      </c>
      <c r="F684" s="181" t="s">
        <v>990</v>
      </c>
      <c r="G684" s="13"/>
      <c r="H684" s="180" t="s">
        <v>3</v>
      </c>
      <c r="I684" s="182"/>
      <c r="J684" s="13"/>
      <c r="K684" s="13"/>
      <c r="L684" s="178"/>
      <c r="M684" s="183"/>
      <c r="N684" s="184"/>
      <c r="O684" s="184"/>
      <c r="P684" s="184"/>
      <c r="Q684" s="184"/>
      <c r="R684" s="184"/>
      <c r="S684" s="184"/>
      <c r="T684" s="18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80" t="s">
        <v>159</v>
      </c>
      <c r="AU684" s="180" t="s">
        <v>81</v>
      </c>
      <c r="AV684" s="13" t="s">
        <v>79</v>
      </c>
      <c r="AW684" s="13" t="s">
        <v>32</v>
      </c>
      <c r="AX684" s="13" t="s">
        <v>71</v>
      </c>
      <c r="AY684" s="180" t="s">
        <v>150</v>
      </c>
    </row>
    <row r="685" s="13" customFormat="1">
      <c r="A685" s="13"/>
      <c r="B685" s="178"/>
      <c r="C685" s="13"/>
      <c r="D685" s="179" t="s">
        <v>159</v>
      </c>
      <c r="E685" s="180" t="s">
        <v>3</v>
      </c>
      <c r="F685" s="181" t="s">
        <v>991</v>
      </c>
      <c r="G685" s="13"/>
      <c r="H685" s="180" t="s">
        <v>3</v>
      </c>
      <c r="I685" s="182"/>
      <c r="J685" s="13"/>
      <c r="K685" s="13"/>
      <c r="L685" s="178"/>
      <c r="M685" s="183"/>
      <c r="N685" s="184"/>
      <c r="O685" s="184"/>
      <c r="P685" s="184"/>
      <c r="Q685" s="184"/>
      <c r="R685" s="184"/>
      <c r="S685" s="184"/>
      <c r="T685" s="18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80" t="s">
        <v>159</v>
      </c>
      <c r="AU685" s="180" t="s">
        <v>81</v>
      </c>
      <c r="AV685" s="13" t="s">
        <v>79</v>
      </c>
      <c r="AW685" s="13" t="s">
        <v>32</v>
      </c>
      <c r="AX685" s="13" t="s">
        <v>71</v>
      </c>
      <c r="AY685" s="180" t="s">
        <v>150</v>
      </c>
    </row>
    <row r="686" s="14" customFormat="1">
      <c r="A686" s="14"/>
      <c r="B686" s="186"/>
      <c r="C686" s="14"/>
      <c r="D686" s="179" t="s">
        <v>159</v>
      </c>
      <c r="E686" s="187" t="s">
        <v>3</v>
      </c>
      <c r="F686" s="188" t="s">
        <v>574</v>
      </c>
      <c r="G686" s="14"/>
      <c r="H686" s="189">
        <v>19.931999999999999</v>
      </c>
      <c r="I686" s="190"/>
      <c r="J686" s="14"/>
      <c r="K686" s="14"/>
      <c r="L686" s="186"/>
      <c r="M686" s="191"/>
      <c r="N686" s="192"/>
      <c r="O686" s="192"/>
      <c r="P686" s="192"/>
      <c r="Q686" s="192"/>
      <c r="R686" s="192"/>
      <c r="S686" s="192"/>
      <c r="T686" s="19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87" t="s">
        <v>159</v>
      </c>
      <c r="AU686" s="187" t="s">
        <v>81</v>
      </c>
      <c r="AV686" s="14" t="s">
        <v>81</v>
      </c>
      <c r="AW686" s="14" t="s">
        <v>32</v>
      </c>
      <c r="AX686" s="14" t="s">
        <v>71</v>
      </c>
      <c r="AY686" s="187" t="s">
        <v>150</v>
      </c>
    </row>
    <row r="687" s="14" customFormat="1">
      <c r="A687" s="14"/>
      <c r="B687" s="186"/>
      <c r="C687" s="14"/>
      <c r="D687" s="179" t="s">
        <v>159</v>
      </c>
      <c r="E687" s="187" t="s">
        <v>3</v>
      </c>
      <c r="F687" s="188" t="s">
        <v>992</v>
      </c>
      <c r="G687" s="14"/>
      <c r="H687" s="189">
        <v>-2.0960000000000001</v>
      </c>
      <c r="I687" s="190"/>
      <c r="J687" s="14"/>
      <c r="K687" s="14"/>
      <c r="L687" s="186"/>
      <c r="M687" s="191"/>
      <c r="N687" s="192"/>
      <c r="O687" s="192"/>
      <c r="P687" s="192"/>
      <c r="Q687" s="192"/>
      <c r="R687" s="192"/>
      <c r="S687" s="192"/>
      <c r="T687" s="19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87" t="s">
        <v>159</v>
      </c>
      <c r="AU687" s="187" t="s">
        <v>81</v>
      </c>
      <c r="AV687" s="14" t="s">
        <v>81</v>
      </c>
      <c r="AW687" s="14" t="s">
        <v>32</v>
      </c>
      <c r="AX687" s="14" t="s">
        <v>71</v>
      </c>
      <c r="AY687" s="187" t="s">
        <v>150</v>
      </c>
    </row>
    <row r="688" s="15" customFormat="1">
      <c r="A688" s="15"/>
      <c r="B688" s="194"/>
      <c r="C688" s="15"/>
      <c r="D688" s="179" t="s">
        <v>159</v>
      </c>
      <c r="E688" s="195" t="s">
        <v>3</v>
      </c>
      <c r="F688" s="196" t="s">
        <v>211</v>
      </c>
      <c r="G688" s="15"/>
      <c r="H688" s="197">
        <v>115.746</v>
      </c>
      <c r="I688" s="198"/>
      <c r="J688" s="15"/>
      <c r="K688" s="15"/>
      <c r="L688" s="194"/>
      <c r="M688" s="199"/>
      <c r="N688" s="200"/>
      <c r="O688" s="200"/>
      <c r="P688" s="200"/>
      <c r="Q688" s="200"/>
      <c r="R688" s="200"/>
      <c r="S688" s="200"/>
      <c r="T688" s="20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195" t="s">
        <v>159</v>
      </c>
      <c r="AU688" s="195" t="s">
        <v>81</v>
      </c>
      <c r="AV688" s="15" t="s">
        <v>157</v>
      </c>
      <c r="AW688" s="15" t="s">
        <v>32</v>
      </c>
      <c r="AX688" s="15" t="s">
        <v>79</v>
      </c>
      <c r="AY688" s="195" t="s">
        <v>150</v>
      </c>
    </row>
    <row r="689" s="2" customFormat="1">
      <c r="A689" s="38"/>
      <c r="B689" s="164"/>
      <c r="C689" s="165" t="s">
        <v>993</v>
      </c>
      <c r="D689" s="165" t="s">
        <v>152</v>
      </c>
      <c r="E689" s="166" t="s">
        <v>994</v>
      </c>
      <c r="F689" s="167" t="s">
        <v>995</v>
      </c>
      <c r="G689" s="168" t="s">
        <v>399</v>
      </c>
      <c r="H689" s="169">
        <v>132.88</v>
      </c>
      <c r="I689" s="170"/>
      <c r="J689" s="171">
        <f>ROUND(I689*H689,2)</f>
        <v>0</v>
      </c>
      <c r="K689" s="167" t="s">
        <v>156</v>
      </c>
      <c r="L689" s="39"/>
      <c r="M689" s="172" t="s">
        <v>3</v>
      </c>
      <c r="N689" s="173" t="s">
        <v>42</v>
      </c>
      <c r="O689" s="72"/>
      <c r="P689" s="174">
        <f>O689*H689</f>
        <v>0</v>
      </c>
      <c r="Q689" s="174">
        <v>0.00032000000000000003</v>
      </c>
      <c r="R689" s="174">
        <f>Q689*H689</f>
        <v>0.0425216</v>
      </c>
      <c r="S689" s="174">
        <v>0</v>
      </c>
      <c r="T689" s="175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176" t="s">
        <v>256</v>
      </c>
      <c r="AT689" s="176" t="s">
        <v>152</v>
      </c>
      <c r="AU689" s="176" t="s">
        <v>81</v>
      </c>
      <c r="AY689" s="19" t="s">
        <v>150</v>
      </c>
      <c r="BE689" s="177">
        <f>IF(N689="základní",J689,0)</f>
        <v>0</v>
      </c>
      <c r="BF689" s="177">
        <f>IF(N689="snížená",J689,0)</f>
        <v>0</v>
      </c>
      <c r="BG689" s="177">
        <f>IF(N689="zákl. přenesená",J689,0)</f>
        <v>0</v>
      </c>
      <c r="BH689" s="177">
        <f>IF(N689="sníž. přenesená",J689,0)</f>
        <v>0</v>
      </c>
      <c r="BI689" s="177">
        <f>IF(N689="nulová",J689,0)</f>
        <v>0</v>
      </c>
      <c r="BJ689" s="19" t="s">
        <v>79</v>
      </c>
      <c r="BK689" s="177">
        <f>ROUND(I689*H689,2)</f>
        <v>0</v>
      </c>
      <c r="BL689" s="19" t="s">
        <v>256</v>
      </c>
      <c r="BM689" s="176" t="s">
        <v>996</v>
      </c>
    </row>
    <row r="690" s="13" customFormat="1">
      <c r="A690" s="13"/>
      <c r="B690" s="178"/>
      <c r="C690" s="13"/>
      <c r="D690" s="179" t="s">
        <v>159</v>
      </c>
      <c r="E690" s="180" t="s">
        <v>3</v>
      </c>
      <c r="F690" s="181" t="s">
        <v>991</v>
      </c>
      <c r="G690" s="13"/>
      <c r="H690" s="180" t="s">
        <v>3</v>
      </c>
      <c r="I690" s="182"/>
      <c r="J690" s="13"/>
      <c r="K690" s="13"/>
      <c r="L690" s="178"/>
      <c r="M690" s="183"/>
      <c r="N690" s="184"/>
      <c r="O690" s="184"/>
      <c r="P690" s="184"/>
      <c r="Q690" s="184"/>
      <c r="R690" s="184"/>
      <c r="S690" s="184"/>
      <c r="T690" s="18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80" t="s">
        <v>159</v>
      </c>
      <c r="AU690" s="180" t="s">
        <v>81</v>
      </c>
      <c r="AV690" s="13" t="s">
        <v>79</v>
      </c>
      <c r="AW690" s="13" t="s">
        <v>32</v>
      </c>
      <c r="AX690" s="13" t="s">
        <v>71</v>
      </c>
      <c r="AY690" s="180" t="s">
        <v>150</v>
      </c>
    </row>
    <row r="691" s="14" customFormat="1">
      <c r="A691" s="14"/>
      <c r="B691" s="186"/>
      <c r="C691" s="14"/>
      <c r="D691" s="179" t="s">
        <v>159</v>
      </c>
      <c r="E691" s="187" t="s">
        <v>3</v>
      </c>
      <c r="F691" s="188" t="s">
        <v>997</v>
      </c>
      <c r="G691" s="14"/>
      <c r="H691" s="189">
        <v>132.88</v>
      </c>
      <c r="I691" s="190"/>
      <c r="J691" s="14"/>
      <c r="K691" s="14"/>
      <c r="L691" s="186"/>
      <c r="M691" s="191"/>
      <c r="N691" s="192"/>
      <c r="O691" s="192"/>
      <c r="P691" s="192"/>
      <c r="Q691" s="192"/>
      <c r="R691" s="192"/>
      <c r="S691" s="192"/>
      <c r="T691" s="19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87" t="s">
        <v>159</v>
      </c>
      <c r="AU691" s="187" t="s">
        <v>81</v>
      </c>
      <c r="AV691" s="14" t="s">
        <v>81</v>
      </c>
      <c r="AW691" s="14" t="s">
        <v>32</v>
      </c>
      <c r="AX691" s="14" t="s">
        <v>79</v>
      </c>
      <c r="AY691" s="187" t="s">
        <v>150</v>
      </c>
    </row>
    <row r="692" s="2" customFormat="1" ht="55.5" customHeight="1">
      <c r="A692" s="38"/>
      <c r="B692" s="164"/>
      <c r="C692" s="165" t="s">
        <v>998</v>
      </c>
      <c r="D692" s="165" t="s">
        <v>152</v>
      </c>
      <c r="E692" s="166" t="s">
        <v>999</v>
      </c>
      <c r="F692" s="167" t="s">
        <v>1000</v>
      </c>
      <c r="G692" s="168" t="s">
        <v>174</v>
      </c>
      <c r="H692" s="169">
        <v>111.66</v>
      </c>
      <c r="I692" s="170"/>
      <c r="J692" s="171">
        <f>ROUND(I692*H692,2)</f>
        <v>0</v>
      </c>
      <c r="K692" s="167" t="s">
        <v>156</v>
      </c>
      <c r="L692" s="39"/>
      <c r="M692" s="172" t="s">
        <v>3</v>
      </c>
      <c r="N692" s="173" t="s">
        <v>42</v>
      </c>
      <c r="O692" s="72"/>
      <c r="P692" s="174">
        <f>O692*H692</f>
        <v>0</v>
      </c>
      <c r="Q692" s="174">
        <v>0.0091000000000000004</v>
      </c>
      <c r="R692" s="174">
        <f>Q692*H692</f>
        <v>1.016106</v>
      </c>
      <c r="S692" s="174">
        <v>0</v>
      </c>
      <c r="T692" s="175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76" t="s">
        <v>256</v>
      </c>
      <c r="AT692" s="176" t="s">
        <v>152</v>
      </c>
      <c r="AU692" s="176" t="s">
        <v>81</v>
      </c>
      <c r="AY692" s="19" t="s">
        <v>150</v>
      </c>
      <c r="BE692" s="177">
        <f>IF(N692="základní",J692,0)</f>
        <v>0</v>
      </c>
      <c r="BF692" s="177">
        <f>IF(N692="snížená",J692,0)</f>
        <v>0</v>
      </c>
      <c r="BG692" s="177">
        <f>IF(N692="zákl. přenesená",J692,0)</f>
        <v>0</v>
      </c>
      <c r="BH692" s="177">
        <f>IF(N692="sníž. přenesená",J692,0)</f>
        <v>0</v>
      </c>
      <c r="BI692" s="177">
        <f>IF(N692="nulová",J692,0)</f>
        <v>0</v>
      </c>
      <c r="BJ692" s="19" t="s">
        <v>79</v>
      </c>
      <c r="BK692" s="177">
        <f>ROUND(I692*H692,2)</f>
        <v>0</v>
      </c>
      <c r="BL692" s="19" t="s">
        <v>256</v>
      </c>
      <c r="BM692" s="176" t="s">
        <v>1001</v>
      </c>
    </row>
    <row r="693" s="13" customFormat="1">
      <c r="A693" s="13"/>
      <c r="B693" s="178"/>
      <c r="C693" s="13"/>
      <c r="D693" s="179" t="s">
        <v>159</v>
      </c>
      <c r="E693" s="180" t="s">
        <v>3</v>
      </c>
      <c r="F693" s="181" t="s">
        <v>647</v>
      </c>
      <c r="G693" s="13"/>
      <c r="H693" s="180" t="s">
        <v>3</v>
      </c>
      <c r="I693" s="182"/>
      <c r="J693" s="13"/>
      <c r="K693" s="13"/>
      <c r="L693" s="178"/>
      <c r="M693" s="183"/>
      <c r="N693" s="184"/>
      <c r="O693" s="184"/>
      <c r="P693" s="184"/>
      <c r="Q693" s="184"/>
      <c r="R693" s="184"/>
      <c r="S693" s="184"/>
      <c r="T693" s="18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0" t="s">
        <v>159</v>
      </c>
      <c r="AU693" s="180" t="s">
        <v>81</v>
      </c>
      <c r="AV693" s="13" t="s">
        <v>79</v>
      </c>
      <c r="AW693" s="13" t="s">
        <v>32</v>
      </c>
      <c r="AX693" s="13" t="s">
        <v>71</v>
      </c>
      <c r="AY693" s="180" t="s">
        <v>150</v>
      </c>
    </row>
    <row r="694" s="14" customFormat="1">
      <c r="A694" s="14"/>
      <c r="B694" s="186"/>
      <c r="C694" s="14"/>
      <c r="D694" s="179" t="s">
        <v>159</v>
      </c>
      <c r="E694" s="187" t="s">
        <v>3</v>
      </c>
      <c r="F694" s="188" t="s">
        <v>975</v>
      </c>
      <c r="G694" s="14"/>
      <c r="H694" s="189">
        <v>35.299999999999997</v>
      </c>
      <c r="I694" s="190"/>
      <c r="J694" s="14"/>
      <c r="K694" s="14"/>
      <c r="L694" s="186"/>
      <c r="M694" s="191"/>
      <c r="N694" s="192"/>
      <c r="O694" s="192"/>
      <c r="P694" s="192"/>
      <c r="Q694" s="192"/>
      <c r="R694" s="192"/>
      <c r="S694" s="192"/>
      <c r="T694" s="19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87" t="s">
        <v>159</v>
      </c>
      <c r="AU694" s="187" t="s">
        <v>81</v>
      </c>
      <c r="AV694" s="14" t="s">
        <v>81</v>
      </c>
      <c r="AW694" s="14" t="s">
        <v>32</v>
      </c>
      <c r="AX694" s="14" t="s">
        <v>71</v>
      </c>
      <c r="AY694" s="187" t="s">
        <v>150</v>
      </c>
    </row>
    <row r="695" s="13" customFormat="1">
      <c r="A695" s="13"/>
      <c r="B695" s="178"/>
      <c r="C695" s="13"/>
      <c r="D695" s="179" t="s">
        <v>159</v>
      </c>
      <c r="E695" s="180" t="s">
        <v>3</v>
      </c>
      <c r="F695" s="181" t="s">
        <v>649</v>
      </c>
      <c r="G695" s="13"/>
      <c r="H695" s="180" t="s">
        <v>3</v>
      </c>
      <c r="I695" s="182"/>
      <c r="J695" s="13"/>
      <c r="K695" s="13"/>
      <c r="L695" s="178"/>
      <c r="M695" s="183"/>
      <c r="N695" s="184"/>
      <c r="O695" s="184"/>
      <c r="P695" s="184"/>
      <c r="Q695" s="184"/>
      <c r="R695" s="184"/>
      <c r="S695" s="184"/>
      <c r="T695" s="18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80" t="s">
        <v>159</v>
      </c>
      <c r="AU695" s="180" t="s">
        <v>81</v>
      </c>
      <c r="AV695" s="13" t="s">
        <v>79</v>
      </c>
      <c r="AW695" s="13" t="s">
        <v>32</v>
      </c>
      <c r="AX695" s="13" t="s">
        <v>71</v>
      </c>
      <c r="AY695" s="180" t="s">
        <v>150</v>
      </c>
    </row>
    <row r="696" s="14" customFormat="1">
      <c r="A696" s="14"/>
      <c r="B696" s="186"/>
      <c r="C696" s="14"/>
      <c r="D696" s="179" t="s">
        <v>159</v>
      </c>
      <c r="E696" s="187" t="s">
        <v>3</v>
      </c>
      <c r="F696" s="188" t="s">
        <v>698</v>
      </c>
      <c r="G696" s="14"/>
      <c r="H696" s="189">
        <v>7.4400000000000004</v>
      </c>
      <c r="I696" s="190"/>
      <c r="J696" s="14"/>
      <c r="K696" s="14"/>
      <c r="L696" s="186"/>
      <c r="M696" s="191"/>
      <c r="N696" s="192"/>
      <c r="O696" s="192"/>
      <c r="P696" s="192"/>
      <c r="Q696" s="192"/>
      <c r="R696" s="192"/>
      <c r="S696" s="192"/>
      <c r="T696" s="19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87" t="s">
        <v>159</v>
      </c>
      <c r="AU696" s="187" t="s">
        <v>81</v>
      </c>
      <c r="AV696" s="14" t="s">
        <v>81</v>
      </c>
      <c r="AW696" s="14" t="s">
        <v>32</v>
      </c>
      <c r="AX696" s="14" t="s">
        <v>71</v>
      </c>
      <c r="AY696" s="187" t="s">
        <v>150</v>
      </c>
    </row>
    <row r="697" s="13" customFormat="1">
      <c r="A697" s="13"/>
      <c r="B697" s="178"/>
      <c r="C697" s="13"/>
      <c r="D697" s="179" t="s">
        <v>159</v>
      </c>
      <c r="E697" s="180" t="s">
        <v>3</v>
      </c>
      <c r="F697" s="181" t="s">
        <v>651</v>
      </c>
      <c r="G697" s="13"/>
      <c r="H697" s="180" t="s">
        <v>3</v>
      </c>
      <c r="I697" s="182"/>
      <c r="J697" s="13"/>
      <c r="K697" s="13"/>
      <c r="L697" s="178"/>
      <c r="M697" s="183"/>
      <c r="N697" s="184"/>
      <c r="O697" s="184"/>
      <c r="P697" s="184"/>
      <c r="Q697" s="184"/>
      <c r="R697" s="184"/>
      <c r="S697" s="184"/>
      <c r="T697" s="18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80" t="s">
        <v>159</v>
      </c>
      <c r="AU697" s="180" t="s">
        <v>81</v>
      </c>
      <c r="AV697" s="13" t="s">
        <v>79</v>
      </c>
      <c r="AW697" s="13" t="s">
        <v>32</v>
      </c>
      <c r="AX697" s="13" t="s">
        <v>71</v>
      </c>
      <c r="AY697" s="180" t="s">
        <v>150</v>
      </c>
    </row>
    <row r="698" s="14" customFormat="1">
      <c r="A698" s="14"/>
      <c r="B698" s="186"/>
      <c r="C698" s="14"/>
      <c r="D698" s="179" t="s">
        <v>159</v>
      </c>
      <c r="E698" s="187" t="s">
        <v>3</v>
      </c>
      <c r="F698" s="188" t="s">
        <v>699</v>
      </c>
      <c r="G698" s="14"/>
      <c r="H698" s="189">
        <v>3.3399999999999999</v>
      </c>
      <c r="I698" s="190"/>
      <c r="J698" s="14"/>
      <c r="K698" s="14"/>
      <c r="L698" s="186"/>
      <c r="M698" s="191"/>
      <c r="N698" s="192"/>
      <c r="O698" s="192"/>
      <c r="P698" s="192"/>
      <c r="Q698" s="192"/>
      <c r="R698" s="192"/>
      <c r="S698" s="192"/>
      <c r="T698" s="19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87" t="s">
        <v>159</v>
      </c>
      <c r="AU698" s="187" t="s">
        <v>81</v>
      </c>
      <c r="AV698" s="14" t="s">
        <v>81</v>
      </c>
      <c r="AW698" s="14" t="s">
        <v>32</v>
      </c>
      <c r="AX698" s="14" t="s">
        <v>71</v>
      </c>
      <c r="AY698" s="187" t="s">
        <v>150</v>
      </c>
    </row>
    <row r="699" s="13" customFormat="1">
      <c r="A699" s="13"/>
      <c r="B699" s="178"/>
      <c r="C699" s="13"/>
      <c r="D699" s="179" t="s">
        <v>159</v>
      </c>
      <c r="E699" s="180" t="s">
        <v>3</v>
      </c>
      <c r="F699" s="181" t="s">
        <v>442</v>
      </c>
      <c r="G699" s="13"/>
      <c r="H699" s="180" t="s">
        <v>3</v>
      </c>
      <c r="I699" s="182"/>
      <c r="J699" s="13"/>
      <c r="K699" s="13"/>
      <c r="L699" s="178"/>
      <c r="M699" s="183"/>
      <c r="N699" s="184"/>
      <c r="O699" s="184"/>
      <c r="P699" s="184"/>
      <c r="Q699" s="184"/>
      <c r="R699" s="184"/>
      <c r="S699" s="184"/>
      <c r="T699" s="18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80" t="s">
        <v>159</v>
      </c>
      <c r="AU699" s="180" t="s">
        <v>81</v>
      </c>
      <c r="AV699" s="13" t="s">
        <v>79</v>
      </c>
      <c r="AW699" s="13" t="s">
        <v>32</v>
      </c>
      <c r="AX699" s="13" t="s">
        <v>71</v>
      </c>
      <c r="AY699" s="180" t="s">
        <v>150</v>
      </c>
    </row>
    <row r="700" s="14" customFormat="1">
      <c r="A700" s="14"/>
      <c r="B700" s="186"/>
      <c r="C700" s="14"/>
      <c r="D700" s="179" t="s">
        <v>159</v>
      </c>
      <c r="E700" s="187" t="s">
        <v>3</v>
      </c>
      <c r="F700" s="188" t="s">
        <v>700</v>
      </c>
      <c r="G700" s="14"/>
      <c r="H700" s="189">
        <v>15.560000000000001</v>
      </c>
      <c r="I700" s="190"/>
      <c r="J700" s="14"/>
      <c r="K700" s="14"/>
      <c r="L700" s="186"/>
      <c r="M700" s="191"/>
      <c r="N700" s="192"/>
      <c r="O700" s="192"/>
      <c r="P700" s="192"/>
      <c r="Q700" s="192"/>
      <c r="R700" s="192"/>
      <c r="S700" s="192"/>
      <c r="T700" s="19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187" t="s">
        <v>159</v>
      </c>
      <c r="AU700" s="187" t="s">
        <v>81</v>
      </c>
      <c r="AV700" s="14" t="s">
        <v>81</v>
      </c>
      <c r="AW700" s="14" t="s">
        <v>32</v>
      </c>
      <c r="AX700" s="14" t="s">
        <v>71</v>
      </c>
      <c r="AY700" s="187" t="s">
        <v>150</v>
      </c>
    </row>
    <row r="701" s="13" customFormat="1">
      <c r="A701" s="13"/>
      <c r="B701" s="178"/>
      <c r="C701" s="13"/>
      <c r="D701" s="179" t="s">
        <v>159</v>
      </c>
      <c r="E701" s="180" t="s">
        <v>3</v>
      </c>
      <c r="F701" s="181" t="s">
        <v>221</v>
      </c>
      <c r="G701" s="13"/>
      <c r="H701" s="180" t="s">
        <v>3</v>
      </c>
      <c r="I701" s="182"/>
      <c r="J701" s="13"/>
      <c r="K701" s="13"/>
      <c r="L701" s="178"/>
      <c r="M701" s="183"/>
      <c r="N701" s="184"/>
      <c r="O701" s="184"/>
      <c r="P701" s="184"/>
      <c r="Q701" s="184"/>
      <c r="R701" s="184"/>
      <c r="S701" s="184"/>
      <c r="T701" s="18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80" t="s">
        <v>159</v>
      </c>
      <c r="AU701" s="180" t="s">
        <v>81</v>
      </c>
      <c r="AV701" s="13" t="s">
        <v>79</v>
      </c>
      <c r="AW701" s="13" t="s">
        <v>32</v>
      </c>
      <c r="AX701" s="13" t="s">
        <v>71</v>
      </c>
      <c r="AY701" s="180" t="s">
        <v>150</v>
      </c>
    </row>
    <row r="702" s="14" customFormat="1">
      <c r="A702" s="14"/>
      <c r="B702" s="186"/>
      <c r="C702" s="14"/>
      <c r="D702" s="179" t="s">
        <v>159</v>
      </c>
      <c r="E702" s="187" t="s">
        <v>3</v>
      </c>
      <c r="F702" s="188" t="s">
        <v>701</v>
      </c>
      <c r="G702" s="14"/>
      <c r="H702" s="189">
        <v>3.8900000000000001</v>
      </c>
      <c r="I702" s="190"/>
      <c r="J702" s="14"/>
      <c r="K702" s="14"/>
      <c r="L702" s="186"/>
      <c r="M702" s="191"/>
      <c r="N702" s="192"/>
      <c r="O702" s="192"/>
      <c r="P702" s="192"/>
      <c r="Q702" s="192"/>
      <c r="R702" s="192"/>
      <c r="S702" s="192"/>
      <c r="T702" s="19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187" t="s">
        <v>159</v>
      </c>
      <c r="AU702" s="187" t="s">
        <v>81</v>
      </c>
      <c r="AV702" s="14" t="s">
        <v>81</v>
      </c>
      <c r="AW702" s="14" t="s">
        <v>32</v>
      </c>
      <c r="AX702" s="14" t="s">
        <v>71</v>
      </c>
      <c r="AY702" s="187" t="s">
        <v>150</v>
      </c>
    </row>
    <row r="703" s="13" customFormat="1">
      <c r="A703" s="13"/>
      <c r="B703" s="178"/>
      <c r="C703" s="13"/>
      <c r="D703" s="179" t="s">
        <v>159</v>
      </c>
      <c r="E703" s="180" t="s">
        <v>3</v>
      </c>
      <c r="F703" s="181" t="s">
        <v>227</v>
      </c>
      <c r="G703" s="13"/>
      <c r="H703" s="180" t="s">
        <v>3</v>
      </c>
      <c r="I703" s="182"/>
      <c r="J703" s="13"/>
      <c r="K703" s="13"/>
      <c r="L703" s="178"/>
      <c r="M703" s="183"/>
      <c r="N703" s="184"/>
      <c r="O703" s="184"/>
      <c r="P703" s="184"/>
      <c r="Q703" s="184"/>
      <c r="R703" s="184"/>
      <c r="S703" s="184"/>
      <c r="T703" s="18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80" t="s">
        <v>159</v>
      </c>
      <c r="AU703" s="180" t="s">
        <v>81</v>
      </c>
      <c r="AV703" s="13" t="s">
        <v>79</v>
      </c>
      <c r="AW703" s="13" t="s">
        <v>32</v>
      </c>
      <c r="AX703" s="13" t="s">
        <v>71</v>
      </c>
      <c r="AY703" s="180" t="s">
        <v>150</v>
      </c>
    </row>
    <row r="704" s="14" customFormat="1">
      <c r="A704" s="14"/>
      <c r="B704" s="186"/>
      <c r="C704" s="14"/>
      <c r="D704" s="179" t="s">
        <v>159</v>
      </c>
      <c r="E704" s="187" t="s">
        <v>3</v>
      </c>
      <c r="F704" s="188" t="s">
        <v>702</v>
      </c>
      <c r="G704" s="14"/>
      <c r="H704" s="189">
        <v>4.2199999999999998</v>
      </c>
      <c r="I704" s="190"/>
      <c r="J704" s="14"/>
      <c r="K704" s="14"/>
      <c r="L704" s="186"/>
      <c r="M704" s="191"/>
      <c r="N704" s="192"/>
      <c r="O704" s="192"/>
      <c r="P704" s="192"/>
      <c r="Q704" s="192"/>
      <c r="R704" s="192"/>
      <c r="S704" s="192"/>
      <c r="T704" s="19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87" t="s">
        <v>159</v>
      </c>
      <c r="AU704" s="187" t="s">
        <v>81</v>
      </c>
      <c r="AV704" s="14" t="s">
        <v>81</v>
      </c>
      <c r="AW704" s="14" t="s">
        <v>32</v>
      </c>
      <c r="AX704" s="14" t="s">
        <v>71</v>
      </c>
      <c r="AY704" s="187" t="s">
        <v>150</v>
      </c>
    </row>
    <row r="705" s="13" customFormat="1">
      <c r="A705" s="13"/>
      <c r="B705" s="178"/>
      <c r="C705" s="13"/>
      <c r="D705" s="179" t="s">
        <v>159</v>
      </c>
      <c r="E705" s="180" t="s">
        <v>3</v>
      </c>
      <c r="F705" s="181" t="s">
        <v>656</v>
      </c>
      <c r="G705" s="13"/>
      <c r="H705" s="180" t="s">
        <v>3</v>
      </c>
      <c r="I705" s="182"/>
      <c r="J705" s="13"/>
      <c r="K705" s="13"/>
      <c r="L705" s="178"/>
      <c r="M705" s="183"/>
      <c r="N705" s="184"/>
      <c r="O705" s="184"/>
      <c r="P705" s="184"/>
      <c r="Q705" s="184"/>
      <c r="R705" s="184"/>
      <c r="S705" s="184"/>
      <c r="T705" s="18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80" t="s">
        <v>159</v>
      </c>
      <c r="AU705" s="180" t="s">
        <v>81</v>
      </c>
      <c r="AV705" s="13" t="s">
        <v>79</v>
      </c>
      <c r="AW705" s="13" t="s">
        <v>32</v>
      </c>
      <c r="AX705" s="13" t="s">
        <v>71</v>
      </c>
      <c r="AY705" s="180" t="s">
        <v>150</v>
      </c>
    </row>
    <row r="706" s="14" customFormat="1">
      <c r="A706" s="14"/>
      <c r="B706" s="186"/>
      <c r="C706" s="14"/>
      <c r="D706" s="179" t="s">
        <v>159</v>
      </c>
      <c r="E706" s="187" t="s">
        <v>3</v>
      </c>
      <c r="F706" s="188" t="s">
        <v>703</v>
      </c>
      <c r="G706" s="14"/>
      <c r="H706" s="189">
        <v>3.3999999999999999</v>
      </c>
      <c r="I706" s="190"/>
      <c r="J706" s="14"/>
      <c r="K706" s="14"/>
      <c r="L706" s="186"/>
      <c r="M706" s="191"/>
      <c r="N706" s="192"/>
      <c r="O706" s="192"/>
      <c r="P706" s="192"/>
      <c r="Q706" s="192"/>
      <c r="R706" s="192"/>
      <c r="S706" s="192"/>
      <c r="T706" s="19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187" t="s">
        <v>159</v>
      </c>
      <c r="AU706" s="187" t="s">
        <v>81</v>
      </c>
      <c r="AV706" s="14" t="s">
        <v>81</v>
      </c>
      <c r="AW706" s="14" t="s">
        <v>32</v>
      </c>
      <c r="AX706" s="14" t="s">
        <v>71</v>
      </c>
      <c r="AY706" s="187" t="s">
        <v>150</v>
      </c>
    </row>
    <row r="707" s="13" customFormat="1">
      <c r="A707" s="13"/>
      <c r="B707" s="178"/>
      <c r="C707" s="13"/>
      <c r="D707" s="179" t="s">
        <v>159</v>
      </c>
      <c r="E707" s="180" t="s">
        <v>3</v>
      </c>
      <c r="F707" s="181" t="s">
        <v>658</v>
      </c>
      <c r="G707" s="13"/>
      <c r="H707" s="180" t="s">
        <v>3</v>
      </c>
      <c r="I707" s="182"/>
      <c r="J707" s="13"/>
      <c r="K707" s="13"/>
      <c r="L707" s="178"/>
      <c r="M707" s="183"/>
      <c r="N707" s="184"/>
      <c r="O707" s="184"/>
      <c r="P707" s="184"/>
      <c r="Q707" s="184"/>
      <c r="R707" s="184"/>
      <c r="S707" s="184"/>
      <c r="T707" s="18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0" t="s">
        <v>159</v>
      </c>
      <c r="AU707" s="180" t="s">
        <v>81</v>
      </c>
      <c r="AV707" s="13" t="s">
        <v>79</v>
      </c>
      <c r="AW707" s="13" t="s">
        <v>32</v>
      </c>
      <c r="AX707" s="13" t="s">
        <v>71</v>
      </c>
      <c r="AY707" s="180" t="s">
        <v>150</v>
      </c>
    </row>
    <row r="708" s="14" customFormat="1">
      <c r="A708" s="14"/>
      <c r="B708" s="186"/>
      <c r="C708" s="14"/>
      <c r="D708" s="179" t="s">
        <v>159</v>
      </c>
      <c r="E708" s="187" t="s">
        <v>3</v>
      </c>
      <c r="F708" s="188" t="s">
        <v>704</v>
      </c>
      <c r="G708" s="14"/>
      <c r="H708" s="189">
        <v>1.53</v>
      </c>
      <c r="I708" s="190"/>
      <c r="J708" s="14"/>
      <c r="K708" s="14"/>
      <c r="L708" s="186"/>
      <c r="M708" s="191"/>
      <c r="N708" s="192"/>
      <c r="O708" s="192"/>
      <c r="P708" s="192"/>
      <c r="Q708" s="192"/>
      <c r="R708" s="192"/>
      <c r="S708" s="192"/>
      <c r="T708" s="19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87" t="s">
        <v>159</v>
      </c>
      <c r="AU708" s="187" t="s">
        <v>81</v>
      </c>
      <c r="AV708" s="14" t="s">
        <v>81</v>
      </c>
      <c r="AW708" s="14" t="s">
        <v>32</v>
      </c>
      <c r="AX708" s="14" t="s">
        <v>71</v>
      </c>
      <c r="AY708" s="187" t="s">
        <v>150</v>
      </c>
    </row>
    <row r="709" s="13" customFormat="1">
      <c r="A709" s="13"/>
      <c r="B709" s="178"/>
      <c r="C709" s="13"/>
      <c r="D709" s="179" t="s">
        <v>159</v>
      </c>
      <c r="E709" s="180" t="s">
        <v>3</v>
      </c>
      <c r="F709" s="181" t="s">
        <v>660</v>
      </c>
      <c r="G709" s="13"/>
      <c r="H709" s="180" t="s">
        <v>3</v>
      </c>
      <c r="I709" s="182"/>
      <c r="J709" s="13"/>
      <c r="K709" s="13"/>
      <c r="L709" s="178"/>
      <c r="M709" s="183"/>
      <c r="N709" s="184"/>
      <c r="O709" s="184"/>
      <c r="P709" s="184"/>
      <c r="Q709" s="184"/>
      <c r="R709" s="184"/>
      <c r="S709" s="184"/>
      <c r="T709" s="18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80" t="s">
        <v>159</v>
      </c>
      <c r="AU709" s="180" t="s">
        <v>81</v>
      </c>
      <c r="AV709" s="13" t="s">
        <v>79</v>
      </c>
      <c r="AW709" s="13" t="s">
        <v>32</v>
      </c>
      <c r="AX709" s="13" t="s">
        <v>71</v>
      </c>
      <c r="AY709" s="180" t="s">
        <v>150</v>
      </c>
    </row>
    <row r="710" s="14" customFormat="1">
      <c r="A710" s="14"/>
      <c r="B710" s="186"/>
      <c r="C710" s="14"/>
      <c r="D710" s="179" t="s">
        <v>159</v>
      </c>
      <c r="E710" s="187" t="s">
        <v>3</v>
      </c>
      <c r="F710" s="188" t="s">
        <v>705</v>
      </c>
      <c r="G710" s="14"/>
      <c r="H710" s="189">
        <v>1.0700000000000001</v>
      </c>
      <c r="I710" s="190"/>
      <c r="J710" s="14"/>
      <c r="K710" s="14"/>
      <c r="L710" s="186"/>
      <c r="M710" s="191"/>
      <c r="N710" s="192"/>
      <c r="O710" s="192"/>
      <c r="P710" s="192"/>
      <c r="Q710" s="192"/>
      <c r="R710" s="192"/>
      <c r="S710" s="192"/>
      <c r="T710" s="19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187" t="s">
        <v>159</v>
      </c>
      <c r="AU710" s="187" t="s">
        <v>81</v>
      </c>
      <c r="AV710" s="14" t="s">
        <v>81</v>
      </c>
      <c r="AW710" s="14" t="s">
        <v>32</v>
      </c>
      <c r="AX710" s="14" t="s">
        <v>71</v>
      </c>
      <c r="AY710" s="187" t="s">
        <v>150</v>
      </c>
    </row>
    <row r="711" s="13" customFormat="1">
      <c r="A711" s="13"/>
      <c r="B711" s="178"/>
      <c r="C711" s="13"/>
      <c r="D711" s="179" t="s">
        <v>159</v>
      </c>
      <c r="E711" s="180" t="s">
        <v>3</v>
      </c>
      <c r="F711" s="181" t="s">
        <v>662</v>
      </c>
      <c r="G711" s="13"/>
      <c r="H711" s="180" t="s">
        <v>3</v>
      </c>
      <c r="I711" s="182"/>
      <c r="J711" s="13"/>
      <c r="K711" s="13"/>
      <c r="L711" s="178"/>
      <c r="M711" s="183"/>
      <c r="N711" s="184"/>
      <c r="O711" s="184"/>
      <c r="P711" s="184"/>
      <c r="Q711" s="184"/>
      <c r="R711" s="184"/>
      <c r="S711" s="184"/>
      <c r="T711" s="18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0" t="s">
        <v>159</v>
      </c>
      <c r="AU711" s="180" t="s">
        <v>81</v>
      </c>
      <c r="AV711" s="13" t="s">
        <v>79</v>
      </c>
      <c r="AW711" s="13" t="s">
        <v>32</v>
      </c>
      <c r="AX711" s="13" t="s">
        <v>71</v>
      </c>
      <c r="AY711" s="180" t="s">
        <v>150</v>
      </c>
    </row>
    <row r="712" s="14" customFormat="1">
      <c r="A712" s="14"/>
      <c r="B712" s="186"/>
      <c r="C712" s="14"/>
      <c r="D712" s="179" t="s">
        <v>159</v>
      </c>
      <c r="E712" s="187" t="s">
        <v>3</v>
      </c>
      <c r="F712" s="188" t="s">
        <v>706</v>
      </c>
      <c r="G712" s="14"/>
      <c r="H712" s="189">
        <v>2.54</v>
      </c>
      <c r="I712" s="190"/>
      <c r="J712" s="14"/>
      <c r="K712" s="14"/>
      <c r="L712" s="186"/>
      <c r="M712" s="191"/>
      <c r="N712" s="192"/>
      <c r="O712" s="192"/>
      <c r="P712" s="192"/>
      <c r="Q712" s="192"/>
      <c r="R712" s="192"/>
      <c r="S712" s="192"/>
      <c r="T712" s="19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87" t="s">
        <v>159</v>
      </c>
      <c r="AU712" s="187" t="s">
        <v>81</v>
      </c>
      <c r="AV712" s="14" t="s">
        <v>81</v>
      </c>
      <c r="AW712" s="14" t="s">
        <v>32</v>
      </c>
      <c r="AX712" s="14" t="s">
        <v>71</v>
      </c>
      <c r="AY712" s="187" t="s">
        <v>150</v>
      </c>
    </row>
    <row r="713" s="13" customFormat="1">
      <c r="A713" s="13"/>
      <c r="B713" s="178"/>
      <c r="C713" s="13"/>
      <c r="D713" s="179" t="s">
        <v>159</v>
      </c>
      <c r="E713" s="180" t="s">
        <v>3</v>
      </c>
      <c r="F713" s="181" t="s">
        <v>209</v>
      </c>
      <c r="G713" s="13"/>
      <c r="H713" s="180" t="s">
        <v>3</v>
      </c>
      <c r="I713" s="182"/>
      <c r="J713" s="13"/>
      <c r="K713" s="13"/>
      <c r="L713" s="178"/>
      <c r="M713" s="183"/>
      <c r="N713" s="184"/>
      <c r="O713" s="184"/>
      <c r="P713" s="184"/>
      <c r="Q713" s="184"/>
      <c r="R713" s="184"/>
      <c r="S713" s="184"/>
      <c r="T713" s="18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0" t="s">
        <v>159</v>
      </c>
      <c r="AU713" s="180" t="s">
        <v>81</v>
      </c>
      <c r="AV713" s="13" t="s">
        <v>79</v>
      </c>
      <c r="AW713" s="13" t="s">
        <v>32</v>
      </c>
      <c r="AX713" s="13" t="s">
        <v>71</v>
      </c>
      <c r="AY713" s="180" t="s">
        <v>150</v>
      </c>
    </row>
    <row r="714" s="14" customFormat="1">
      <c r="A714" s="14"/>
      <c r="B714" s="186"/>
      <c r="C714" s="14"/>
      <c r="D714" s="179" t="s">
        <v>159</v>
      </c>
      <c r="E714" s="187" t="s">
        <v>3</v>
      </c>
      <c r="F714" s="188" t="s">
        <v>691</v>
      </c>
      <c r="G714" s="14"/>
      <c r="H714" s="189">
        <v>9.3100000000000005</v>
      </c>
      <c r="I714" s="190"/>
      <c r="J714" s="14"/>
      <c r="K714" s="14"/>
      <c r="L714" s="186"/>
      <c r="M714" s="191"/>
      <c r="N714" s="192"/>
      <c r="O714" s="192"/>
      <c r="P714" s="192"/>
      <c r="Q714" s="192"/>
      <c r="R714" s="192"/>
      <c r="S714" s="192"/>
      <c r="T714" s="19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87" t="s">
        <v>159</v>
      </c>
      <c r="AU714" s="187" t="s">
        <v>81</v>
      </c>
      <c r="AV714" s="14" t="s">
        <v>81</v>
      </c>
      <c r="AW714" s="14" t="s">
        <v>32</v>
      </c>
      <c r="AX714" s="14" t="s">
        <v>71</v>
      </c>
      <c r="AY714" s="187" t="s">
        <v>150</v>
      </c>
    </row>
    <row r="715" s="13" customFormat="1">
      <c r="A715" s="13"/>
      <c r="B715" s="178"/>
      <c r="C715" s="13"/>
      <c r="D715" s="179" t="s">
        <v>159</v>
      </c>
      <c r="E715" s="180" t="s">
        <v>3</v>
      </c>
      <c r="F715" s="181" t="s">
        <v>439</v>
      </c>
      <c r="G715" s="13"/>
      <c r="H715" s="180" t="s">
        <v>3</v>
      </c>
      <c r="I715" s="182"/>
      <c r="J715" s="13"/>
      <c r="K715" s="13"/>
      <c r="L715" s="178"/>
      <c r="M715" s="183"/>
      <c r="N715" s="184"/>
      <c r="O715" s="184"/>
      <c r="P715" s="184"/>
      <c r="Q715" s="184"/>
      <c r="R715" s="184"/>
      <c r="S715" s="184"/>
      <c r="T715" s="18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0" t="s">
        <v>159</v>
      </c>
      <c r="AU715" s="180" t="s">
        <v>81</v>
      </c>
      <c r="AV715" s="13" t="s">
        <v>79</v>
      </c>
      <c r="AW715" s="13" t="s">
        <v>32</v>
      </c>
      <c r="AX715" s="13" t="s">
        <v>71</v>
      </c>
      <c r="AY715" s="180" t="s">
        <v>150</v>
      </c>
    </row>
    <row r="716" s="14" customFormat="1">
      <c r="A716" s="14"/>
      <c r="B716" s="186"/>
      <c r="C716" s="14"/>
      <c r="D716" s="179" t="s">
        <v>159</v>
      </c>
      <c r="E716" s="187" t="s">
        <v>3</v>
      </c>
      <c r="F716" s="188" t="s">
        <v>692</v>
      </c>
      <c r="G716" s="14"/>
      <c r="H716" s="189">
        <v>13.75</v>
      </c>
      <c r="I716" s="190"/>
      <c r="J716" s="14"/>
      <c r="K716" s="14"/>
      <c r="L716" s="186"/>
      <c r="M716" s="191"/>
      <c r="N716" s="192"/>
      <c r="O716" s="192"/>
      <c r="P716" s="192"/>
      <c r="Q716" s="192"/>
      <c r="R716" s="192"/>
      <c r="S716" s="192"/>
      <c r="T716" s="19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87" t="s">
        <v>159</v>
      </c>
      <c r="AU716" s="187" t="s">
        <v>81</v>
      </c>
      <c r="AV716" s="14" t="s">
        <v>81</v>
      </c>
      <c r="AW716" s="14" t="s">
        <v>32</v>
      </c>
      <c r="AX716" s="14" t="s">
        <v>71</v>
      </c>
      <c r="AY716" s="187" t="s">
        <v>150</v>
      </c>
    </row>
    <row r="717" s="13" customFormat="1">
      <c r="A717" s="13"/>
      <c r="B717" s="178"/>
      <c r="C717" s="13"/>
      <c r="D717" s="179" t="s">
        <v>159</v>
      </c>
      <c r="E717" s="180" t="s">
        <v>3</v>
      </c>
      <c r="F717" s="181" t="s">
        <v>210</v>
      </c>
      <c r="G717" s="13"/>
      <c r="H717" s="180" t="s">
        <v>3</v>
      </c>
      <c r="I717" s="182"/>
      <c r="J717" s="13"/>
      <c r="K717" s="13"/>
      <c r="L717" s="178"/>
      <c r="M717" s="183"/>
      <c r="N717" s="184"/>
      <c r="O717" s="184"/>
      <c r="P717" s="184"/>
      <c r="Q717" s="184"/>
      <c r="R717" s="184"/>
      <c r="S717" s="184"/>
      <c r="T717" s="18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80" t="s">
        <v>159</v>
      </c>
      <c r="AU717" s="180" t="s">
        <v>81</v>
      </c>
      <c r="AV717" s="13" t="s">
        <v>79</v>
      </c>
      <c r="AW717" s="13" t="s">
        <v>32</v>
      </c>
      <c r="AX717" s="13" t="s">
        <v>71</v>
      </c>
      <c r="AY717" s="180" t="s">
        <v>150</v>
      </c>
    </row>
    <row r="718" s="14" customFormat="1">
      <c r="A718" s="14"/>
      <c r="B718" s="186"/>
      <c r="C718" s="14"/>
      <c r="D718" s="179" t="s">
        <v>159</v>
      </c>
      <c r="E718" s="187" t="s">
        <v>3</v>
      </c>
      <c r="F718" s="188" t="s">
        <v>693</v>
      </c>
      <c r="G718" s="14"/>
      <c r="H718" s="189">
        <v>10.310000000000001</v>
      </c>
      <c r="I718" s="190"/>
      <c r="J718" s="14"/>
      <c r="K718" s="14"/>
      <c r="L718" s="186"/>
      <c r="M718" s="191"/>
      <c r="N718" s="192"/>
      <c r="O718" s="192"/>
      <c r="P718" s="192"/>
      <c r="Q718" s="192"/>
      <c r="R718" s="192"/>
      <c r="S718" s="192"/>
      <c r="T718" s="19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87" t="s">
        <v>159</v>
      </c>
      <c r="AU718" s="187" t="s">
        <v>81</v>
      </c>
      <c r="AV718" s="14" t="s">
        <v>81</v>
      </c>
      <c r="AW718" s="14" t="s">
        <v>32</v>
      </c>
      <c r="AX718" s="14" t="s">
        <v>71</v>
      </c>
      <c r="AY718" s="187" t="s">
        <v>150</v>
      </c>
    </row>
    <row r="719" s="15" customFormat="1">
      <c r="A719" s="15"/>
      <c r="B719" s="194"/>
      <c r="C719" s="15"/>
      <c r="D719" s="179" t="s">
        <v>159</v>
      </c>
      <c r="E719" s="195" t="s">
        <v>3</v>
      </c>
      <c r="F719" s="196" t="s">
        <v>211</v>
      </c>
      <c r="G719" s="15"/>
      <c r="H719" s="197">
        <v>111.66</v>
      </c>
      <c r="I719" s="198"/>
      <c r="J719" s="15"/>
      <c r="K719" s="15"/>
      <c r="L719" s="194"/>
      <c r="M719" s="199"/>
      <c r="N719" s="200"/>
      <c r="O719" s="200"/>
      <c r="P719" s="200"/>
      <c r="Q719" s="200"/>
      <c r="R719" s="200"/>
      <c r="S719" s="200"/>
      <c r="T719" s="201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195" t="s">
        <v>159</v>
      </c>
      <c r="AU719" s="195" t="s">
        <v>81</v>
      </c>
      <c r="AV719" s="15" t="s">
        <v>157</v>
      </c>
      <c r="AW719" s="15" t="s">
        <v>32</v>
      </c>
      <c r="AX719" s="15" t="s">
        <v>79</v>
      </c>
      <c r="AY719" s="195" t="s">
        <v>150</v>
      </c>
    </row>
    <row r="720" s="2" customFormat="1">
      <c r="A720" s="38"/>
      <c r="B720" s="164"/>
      <c r="C720" s="210" t="s">
        <v>1002</v>
      </c>
      <c r="D720" s="210" t="s">
        <v>380</v>
      </c>
      <c r="E720" s="211" t="s">
        <v>1003</v>
      </c>
      <c r="F720" s="212" t="s">
        <v>1004</v>
      </c>
      <c r="G720" s="213" t="s">
        <v>174</v>
      </c>
      <c r="H720" s="214">
        <v>49.151000000000003</v>
      </c>
      <c r="I720" s="215"/>
      <c r="J720" s="216">
        <f>ROUND(I720*H720,2)</f>
        <v>0</v>
      </c>
      <c r="K720" s="212" t="s">
        <v>3</v>
      </c>
      <c r="L720" s="217"/>
      <c r="M720" s="218" t="s">
        <v>3</v>
      </c>
      <c r="N720" s="219" t="s">
        <v>42</v>
      </c>
      <c r="O720" s="72"/>
      <c r="P720" s="174">
        <f>O720*H720</f>
        <v>0</v>
      </c>
      <c r="Q720" s="174">
        <v>0.019199999999999998</v>
      </c>
      <c r="R720" s="174">
        <f>Q720*H720</f>
        <v>0.94369919999999996</v>
      </c>
      <c r="S720" s="174">
        <v>0</v>
      </c>
      <c r="T720" s="175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76" t="s">
        <v>364</v>
      </c>
      <c r="AT720" s="176" t="s">
        <v>380</v>
      </c>
      <c r="AU720" s="176" t="s">
        <v>81</v>
      </c>
      <c r="AY720" s="19" t="s">
        <v>150</v>
      </c>
      <c r="BE720" s="177">
        <f>IF(N720="základní",J720,0)</f>
        <v>0</v>
      </c>
      <c r="BF720" s="177">
        <f>IF(N720="snížená",J720,0)</f>
        <v>0</v>
      </c>
      <c r="BG720" s="177">
        <f>IF(N720="zákl. přenesená",J720,0)</f>
        <v>0</v>
      </c>
      <c r="BH720" s="177">
        <f>IF(N720="sníž. přenesená",J720,0)</f>
        <v>0</v>
      </c>
      <c r="BI720" s="177">
        <f>IF(N720="nulová",J720,0)</f>
        <v>0</v>
      </c>
      <c r="BJ720" s="19" t="s">
        <v>79</v>
      </c>
      <c r="BK720" s="177">
        <f>ROUND(I720*H720,2)</f>
        <v>0</v>
      </c>
      <c r="BL720" s="19" t="s">
        <v>256</v>
      </c>
      <c r="BM720" s="176" t="s">
        <v>1005</v>
      </c>
    </row>
    <row r="721" s="13" customFormat="1">
      <c r="A721" s="13"/>
      <c r="B721" s="178"/>
      <c r="C721" s="13"/>
      <c r="D721" s="179" t="s">
        <v>159</v>
      </c>
      <c r="E721" s="180" t="s">
        <v>3</v>
      </c>
      <c r="F721" s="181" t="s">
        <v>647</v>
      </c>
      <c r="G721" s="13"/>
      <c r="H721" s="180" t="s">
        <v>3</v>
      </c>
      <c r="I721" s="182"/>
      <c r="J721" s="13"/>
      <c r="K721" s="13"/>
      <c r="L721" s="178"/>
      <c r="M721" s="183"/>
      <c r="N721" s="184"/>
      <c r="O721" s="184"/>
      <c r="P721" s="184"/>
      <c r="Q721" s="184"/>
      <c r="R721" s="184"/>
      <c r="S721" s="184"/>
      <c r="T721" s="18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0" t="s">
        <v>159</v>
      </c>
      <c r="AU721" s="180" t="s">
        <v>81</v>
      </c>
      <c r="AV721" s="13" t="s">
        <v>79</v>
      </c>
      <c r="AW721" s="13" t="s">
        <v>32</v>
      </c>
      <c r="AX721" s="13" t="s">
        <v>71</v>
      </c>
      <c r="AY721" s="180" t="s">
        <v>150</v>
      </c>
    </row>
    <row r="722" s="14" customFormat="1">
      <c r="A722" s="14"/>
      <c r="B722" s="186"/>
      <c r="C722" s="14"/>
      <c r="D722" s="179" t="s">
        <v>159</v>
      </c>
      <c r="E722" s="187" t="s">
        <v>3</v>
      </c>
      <c r="F722" s="188" t="s">
        <v>975</v>
      </c>
      <c r="G722" s="14"/>
      <c r="H722" s="189">
        <v>35.299999999999997</v>
      </c>
      <c r="I722" s="190"/>
      <c r="J722" s="14"/>
      <c r="K722" s="14"/>
      <c r="L722" s="186"/>
      <c r="M722" s="191"/>
      <c r="N722" s="192"/>
      <c r="O722" s="192"/>
      <c r="P722" s="192"/>
      <c r="Q722" s="192"/>
      <c r="R722" s="192"/>
      <c r="S722" s="192"/>
      <c r="T722" s="19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87" t="s">
        <v>159</v>
      </c>
      <c r="AU722" s="187" t="s">
        <v>81</v>
      </c>
      <c r="AV722" s="14" t="s">
        <v>81</v>
      </c>
      <c r="AW722" s="14" t="s">
        <v>32</v>
      </c>
      <c r="AX722" s="14" t="s">
        <v>71</v>
      </c>
      <c r="AY722" s="187" t="s">
        <v>150</v>
      </c>
    </row>
    <row r="723" s="13" customFormat="1">
      <c r="A723" s="13"/>
      <c r="B723" s="178"/>
      <c r="C723" s="13"/>
      <c r="D723" s="179" t="s">
        <v>159</v>
      </c>
      <c r="E723" s="180" t="s">
        <v>3</v>
      </c>
      <c r="F723" s="181" t="s">
        <v>649</v>
      </c>
      <c r="G723" s="13"/>
      <c r="H723" s="180" t="s">
        <v>3</v>
      </c>
      <c r="I723" s="182"/>
      <c r="J723" s="13"/>
      <c r="K723" s="13"/>
      <c r="L723" s="178"/>
      <c r="M723" s="183"/>
      <c r="N723" s="184"/>
      <c r="O723" s="184"/>
      <c r="P723" s="184"/>
      <c r="Q723" s="184"/>
      <c r="R723" s="184"/>
      <c r="S723" s="184"/>
      <c r="T723" s="18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80" t="s">
        <v>159</v>
      </c>
      <c r="AU723" s="180" t="s">
        <v>81</v>
      </c>
      <c r="AV723" s="13" t="s">
        <v>79</v>
      </c>
      <c r="AW723" s="13" t="s">
        <v>32</v>
      </c>
      <c r="AX723" s="13" t="s">
        <v>71</v>
      </c>
      <c r="AY723" s="180" t="s">
        <v>150</v>
      </c>
    </row>
    <row r="724" s="14" customFormat="1">
      <c r="A724" s="14"/>
      <c r="B724" s="186"/>
      <c r="C724" s="14"/>
      <c r="D724" s="179" t="s">
        <v>159</v>
      </c>
      <c r="E724" s="187" t="s">
        <v>3</v>
      </c>
      <c r="F724" s="188" t="s">
        <v>698</v>
      </c>
      <c r="G724" s="14"/>
      <c r="H724" s="189">
        <v>7.4400000000000004</v>
      </c>
      <c r="I724" s="190"/>
      <c r="J724" s="14"/>
      <c r="K724" s="14"/>
      <c r="L724" s="186"/>
      <c r="M724" s="191"/>
      <c r="N724" s="192"/>
      <c r="O724" s="192"/>
      <c r="P724" s="192"/>
      <c r="Q724" s="192"/>
      <c r="R724" s="192"/>
      <c r="S724" s="192"/>
      <c r="T724" s="19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87" t="s">
        <v>159</v>
      </c>
      <c r="AU724" s="187" t="s">
        <v>81</v>
      </c>
      <c r="AV724" s="14" t="s">
        <v>81</v>
      </c>
      <c r="AW724" s="14" t="s">
        <v>32</v>
      </c>
      <c r="AX724" s="14" t="s">
        <v>71</v>
      </c>
      <c r="AY724" s="187" t="s">
        <v>150</v>
      </c>
    </row>
    <row r="725" s="15" customFormat="1">
      <c r="A725" s="15"/>
      <c r="B725" s="194"/>
      <c r="C725" s="15"/>
      <c r="D725" s="179" t="s">
        <v>159</v>
      </c>
      <c r="E725" s="195" t="s">
        <v>3</v>
      </c>
      <c r="F725" s="196" t="s">
        <v>211</v>
      </c>
      <c r="G725" s="15"/>
      <c r="H725" s="197">
        <v>42.740000000000002</v>
      </c>
      <c r="I725" s="198"/>
      <c r="J725" s="15"/>
      <c r="K725" s="15"/>
      <c r="L725" s="194"/>
      <c r="M725" s="199"/>
      <c r="N725" s="200"/>
      <c r="O725" s="200"/>
      <c r="P725" s="200"/>
      <c r="Q725" s="200"/>
      <c r="R725" s="200"/>
      <c r="S725" s="200"/>
      <c r="T725" s="201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195" t="s">
        <v>159</v>
      </c>
      <c r="AU725" s="195" t="s">
        <v>81</v>
      </c>
      <c r="AV725" s="15" t="s">
        <v>157</v>
      </c>
      <c r="AW725" s="15" t="s">
        <v>32</v>
      </c>
      <c r="AX725" s="15" t="s">
        <v>79</v>
      </c>
      <c r="AY725" s="195" t="s">
        <v>150</v>
      </c>
    </row>
    <row r="726" s="14" customFormat="1">
      <c r="A726" s="14"/>
      <c r="B726" s="186"/>
      <c r="C726" s="14"/>
      <c r="D726" s="179" t="s">
        <v>159</v>
      </c>
      <c r="E726" s="14"/>
      <c r="F726" s="188" t="s">
        <v>1006</v>
      </c>
      <c r="G726" s="14"/>
      <c r="H726" s="189">
        <v>49.151000000000003</v>
      </c>
      <c r="I726" s="190"/>
      <c r="J726" s="14"/>
      <c r="K726" s="14"/>
      <c r="L726" s="186"/>
      <c r="M726" s="191"/>
      <c r="N726" s="192"/>
      <c r="O726" s="192"/>
      <c r="P726" s="192"/>
      <c r="Q726" s="192"/>
      <c r="R726" s="192"/>
      <c r="S726" s="192"/>
      <c r="T726" s="19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87" t="s">
        <v>159</v>
      </c>
      <c r="AU726" s="187" t="s">
        <v>81</v>
      </c>
      <c r="AV726" s="14" t="s">
        <v>81</v>
      </c>
      <c r="AW726" s="14" t="s">
        <v>4</v>
      </c>
      <c r="AX726" s="14" t="s">
        <v>79</v>
      </c>
      <c r="AY726" s="187" t="s">
        <v>150</v>
      </c>
    </row>
    <row r="727" s="2" customFormat="1" ht="21.75" customHeight="1">
      <c r="A727" s="38"/>
      <c r="B727" s="164"/>
      <c r="C727" s="210" t="s">
        <v>1007</v>
      </c>
      <c r="D727" s="210" t="s">
        <v>380</v>
      </c>
      <c r="E727" s="211" t="s">
        <v>1008</v>
      </c>
      <c r="F727" s="212" t="s">
        <v>1009</v>
      </c>
      <c r="G727" s="213" t="s">
        <v>174</v>
      </c>
      <c r="H727" s="214">
        <v>75.811999999999998</v>
      </c>
      <c r="I727" s="215"/>
      <c r="J727" s="216">
        <f>ROUND(I727*H727,2)</f>
        <v>0</v>
      </c>
      <c r="K727" s="212" t="s">
        <v>3</v>
      </c>
      <c r="L727" s="217"/>
      <c r="M727" s="218" t="s">
        <v>3</v>
      </c>
      <c r="N727" s="219" t="s">
        <v>42</v>
      </c>
      <c r="O727" s="72"/>
      <c r="P727" s="174">
        <f>O727*H727</f>
        <v>0</v>
      </c>
      <c r="Q727" s="174">
        <v>0.017999999999999999</v>
      </c>
      <c r="R727" s="174">
        <f>Q727*H727</f>
        <v>1.3646159999999998</v>
      </c>
      <c r="S727" s="174">
        <v>0</v>
      </c>
      <c r="T727" s="175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76" t="s">
        <v>364</v>
      </c>
      <c r="AT727" s="176" t="s">
        <v>380</v>
      </c>
      <c r="AU727" s="176" t="s">
        <v>81</v>
      </c>
      <c r="AY727" s="19" t="s">
        <v>150</v>
      </c>
      <c r="BE727" s="177">
        <f>IF(N727="základní",J727,0)</f>
        <v>0</v>
      </c>
      <c r="BF727" s="177">
        <f>IF(N727="snížená",J727,0)</f>
        <v>0</v>
      </c>
      <c r="BG727" s="177">
        <f>IF(N727="zákl. přenesená",J727,0)</f>
        <v>0</v>
      </c>
      <c r="BH727" s="177">
        <f>IF(N727="sníž. přenesená",J727,0)</f>
        <v>0</v>
      </c>
      <c r="BI727" s="177">
        <f>IF(N727="nulová",J727,0)</f>
        <v>0</v>
      </c>
      <c r="BJ727" s="19" t="s">
        <v>79</v>
      </c>
      <c r="BK727" s="177">
        <f>ROUND(I727*H727,2)</f>
        <v>0</v>
      </c>
      <c r="BL727" s="19" t="s">
        <v>256</v>
      </c>
      <c r="BM727" s="176" t="s">
        <v>1010</v>
      </c>
    </row>
    <row r="728" s="13" customFormat="1">
      <c r="A728" s="13"/>
      <c r="B728" s="178"/>
      <c r="C728" s="13"/>
      <c r="D728" s="179" t="s">
        <v>159</v>
      </c>
      <c r="E728" s="180" t="s">
        <v>3</v>
      </c>
      <c r="F728" s="181" t="s">
        <v>651</v>
      </c>
      <c r="G728" s="13"/>
      <c r="H728" s="180" t="s">
        <v>3</v>
      </c>
      <c r="I728" s="182"/>
      <c r="J728" s="13"/>
      <c r="K728" s="13"/>
      <c r="L728" s="178"/>
      <c r="M728" s="183"/>
      <c r="N728" s="184"/>
      <c r="O728" s="184"/>
      <c r="P728" s="184"/>
      <c r="Q728" s="184"/>
      <c r="R728" s="184"/>
      <c r="S728" s="184"/>
      <c r="T728" s="18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80" t="s">
        <v>159</v>
      </c>
      <c r="AU728" s="180" t="s">
        <v>81</v>
      </c>
      <c r="AV728" s="13" t="s">
        <v>79</v>
      </c>
      <c r="AW728" s="13" t="s">
        <v>32</v>
      </c>
      <c r="AX728" s="13" t="s">
        <v>71</v>
      </c>
      <c r="AY728" s="180" t="s">
        <v>150</v>
      </c>
    </row>
    <row r="729" s="14" customFormat="1">
      <c r="A729" s="14"/>
      <c r="B729" s="186"/>
      <c r="C729" s="14"/>
      <c r="D729" s="179" t="s">
        <v>159</v>
      </c>
      <c r="E729" s="187" t="s">
        <v>3</v>
      </c>
      <c r="F729" s="188" t="s">
        <v>699</v>
      </c>
      <c r="G729" s="14"/>
      <c r="H729" s="189">
        <v>3.3399999999999999</v>
      </c>
      <c r="I729" s="190"/>
      <c r="J729" s="14"/>
      <c r="K729" s="14"/>
      <c r="L729" s="186"/>
      <c r="M729" s="191"/>
      <c r="N729" s="192"/>
      <c r="O729" s="192"/>
      <c r="P729" s="192"/>
      <c r="Q729" s="192"/>
      <c r="R729" s="192"/>
      <c r="S729" s="192"/>
      <c r="T729" s="19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87" t="s">
        <v>159</v>
      </c>
      <c r="AU729" s="187" t="s">
        <v>81</v>
      </c>
      <c r="AV729" s="14" t="s">
        <v>81</v>
      </c>
      <c r="AW729" s="14" t="s">
        <v>32</v>
      </c>
      <c r="AX729" s="14" t="s">
        <v>71</v>
      </c>
      <c r="AY729" s="187" t="s">
        <v>150</v>
      </c>
    </row>
    <row r="730" s="13" customFormat="1">
      <c r="A730" s="13"/>
      <c r="B730" s="178"/>
      <c r="C730" s="13"/>
      <c r="D730" s="179" t="s">
        <v>159</v>
      </c>
      <c r="E730" s="180" t="s">
        <v>3</v>
      </c>
      <c r="F730" s="181" t="s">
        <v>442</v>
      </c>
      <c r="G730" s="13"/>
      <c r="H730" s="180" t="s">
        <v>3</v>
      </c>
      <c r="I730" s="182"/>
      <c r="J730" s="13"/>
      <c r="K730" s="13"/>
      <c r="L730" s="178"/>
      <c r="M730" s="183"/>
      <c r="N730" s="184"/>
      <c r="O730" s="184"/>
      <c r="P730" s="184"/>
      <c r="Q730" s="184"/>
      <c r="R730" s="184"/>
      <c r="S730" s="184"/>
      <c r="T730" s="18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80" t="s">
        <v>159</v>
      </c>
      <c r="AU730" s="180" t="s">
        <v>81</v>
      </c>
      <c r="AV730" s="13" t="s">
        <v>79</v>
      </c>
      <c r="AW730" s="13" t="s">
        <v>32</v>
      </c>
      <c r="AX730" s="13" t="s">
        <v>71</v>
      </c>
      <c r="AY730" s="180" t="s">
        <v>150</v>
      </c>
    </row>
    <row r="731" s="14" customFormat="1">
      <c r="A731" s="14"/>
      <c r="B731" s="186"/>
      <c r="C731" s="14"/>
      <c r="D731" s="179" t="s">
        <v>159</v>
      </c>
      <c r="E731" s="187" t="s">
        <v>3</v>
      </c>
      <c r="F731" s="188" t="s">
        <v>700</v>
      </c>
      <c r="G731" s="14"/>
      <c r="H731" s="189">
        <v>15.560000000000001</v>
      </c>
      <c r="I731" s="190"/>
      <c r="J731" s="14"/>
      <c r="K731" s="14"/>
      <c r="L731" s="186"/>
      <c r="M731" s="191"/>
      <c r="N731" s="192"/>
      <c r="O731" s="192"/>
      <c r="P731" s="192"/>
      <c r="Q731" s="192"/>
      <c r="R731" s="192"/>
      <c r="S731" s="192"/>
      <c r="T731" s="19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87" t="s">
        <v>159</v>
      </c>
      <c r="AU731" s="187" t="s">
        <v>81</v>
      </c>
      <c r="AV731" s="14" t="s">
        <v>81</v>
      </c>
      <c r="AW731" s="14" t="s">
        <v>32</v>
      </c>
      <c r="AX731" s="14" t="s">
        <v>71</v>
      </c>
      <c r="AY731" s="187" t="s">
        <v>150</v>
      </c>
    </row>
    <row r="732" s="13" customFormat="1">
      <c r="A732" s="13"/>
      <c r="B732" s="178"/>
      <c r="C732" s="13"/>
      <c r="D732" s="179" t="s">
        <v>159</v>
      </c>
      <c r="E732" s="180" t="s">
        <v>3</v>
      </c>
      <c r="F732" s="181" t="s">
        <v>221</v>
      </c>
      <c r="G732" s="13"/>
      <c r="H732" s="180" t="s">
        <v>3</v>
      </c>
      <c r="I732" s="182"/>
      <c r="J732" s="13"/>
      <c r="K732" s="13"/>
      <c r="L732" s="178"/>
      <c r="M732" s="183"/>
      <c r="N732" s="184"/>
      <c r="O732" s="184"/>
      <c r="P732" s="184"/>
      <c r="Q732" s="184"/>
      <c r="R732" s="184"/>
      <c r="S732" s="184"/>
      <c r="T732" s="18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0" t="s">
        <v>159</v>
      </c>
      <c r="AU732" s="180" t="s">
        <v>81</v>
      </c>
      <c r="AV732" s="13" t="s">
        <v>79</v>
      </c>
      <c r="AW732" s="13" t="s">
        <v>32</v>
      </c>
      <c r="AX732" s="13" t="s">
        <v>71</v>
      </c>
      <c r="AY732" s="180" t="s">
        <v>150</v>
      </c>
    </row>
    <row r="733" s="14" customFormat="1">
      <c r="A733" s="14"/>
      <c r="B733" s="186"/>
      <c r="C733" s="14"/>
      <c r="D733" s="179" t="s">
        <v>159</v>
      </c>
      <c r="E733" s="187" t="s">
        <v>3</v>
      </c>
      <c r="F733" s="188" t="s">
        <v>701</v>
      </c>
      <c r="G733" s="14"/>
      <c r="H733" s="189">
        <v>3.8900000000000001</v>
      </c>
      <c r="I733" s="190"/>
      <c r="J733" s="14"/>
      <c r="K733" s="14"/>
      <c r="L733" s="186"/>
      <c r="M733" s="191"/>
      <c r="N733" s="192"/>
      <c r="O733" s="192"/>
      <c r="P733" s="192"/>
      <c r="Q733" s="192"/>
      <c r="R733" s="192"/>
      <c r="S733" s="192"/>
      <c r="T733" s="19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87" t="s">
        <v>159</v>
      </c>
      <c r="AU733" s="187" t="s">
        <v>81</v>
      </c>
      <c r="AV733" s="14" t="s">
        <v>81</v>
      </c>
      <c r="AW733" s="14" t="s">
        <v>32</v>
      </c>
      <c r="AX733" s="14" t="s">
        <v>71</v>
      </c>
      <c r="AY733" s="187" t="s">
        <v>150</v>
      </c>
    </row>
    <row r="734" s="13" customFormat="1">
      <c r="A734" s="13"/>
      <c r="B734" s="178"/>
      <c r="C734" s="13"/>
      <c r="D734" s="179" t="s">
        <v>159</v>
      </c>
      <c r="E734" s="180" t="s">
        <v>3</v>
      </c>
      <c r="F734" s="181" t="s">
        <v>227</v>
      </c>
      <c r="G734" s="13"/>
      <c r="H734" s="180" t="s">
        <v>3</v>
      </c>
      <c r="I734" s="182"/>
      <c r="J734" s="13"/>
      <c r="K734" s="13"/>
      <c r="L734" s="178"/>
      <c r="M734" s="183"/>
      <c r="N734" s="184"/>
      <c r="O734" s="184"/>
      <c r="P734" s="184"/>
      <c r="Q734" s="184"/>
      <c r="R734" s="184"/>
      <c r="S734" s="184"/>
      <c r="T734" s="18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80" t="s">
        <v>159</v>
      </c>
      <c r="AU734" s="180" t="s">
        <v>81</v>
      </c>
      <c r="AV734" s="13" t="s">
        <v>79</v>
      </c>
      <c r="AW734" s="13" t="s">
        <v>32</v>
      </c>
      <c r="AX734" s="13" t="s">
        <v>71</v>
      </c>
      <c r="AY734" s="180" t="s">
        <v>150</v>
      </c>
    </row>
    <row r="735" s="14" customFormat="1">
      <c r="A735" s="14"/>
      <c r="B735" s="186"/>
      <c r="C735" s="14"/>
      <c r="D735" s="179" t="s">
        <v>159</v>
      </c>
      <c r="E735" s="187" t="s">
        <v>3</v>
      </c>
      <c r="F735" s="188" t="s">
        <v>702</v>
      </c>
      <c r="G735" s="14"/>
      <c r="H735" s="189">
        <v>4.2199999999999998</v>
      </c>
      <c r="I735" s="190"/>
      <c r="J735" s="14"/>
      <c r="K735" s="14"/>
      <c r="L735" s="186"/>
      <c r="M735" s="191"/>
      <c r="N735" s="192"/>
      <c r="O735" s="192"/>
      <c r="P735" s="192"/>
      <c r="Q735" s="192"/>
      <c r="R735" s="192"/>
      <c r="S735" s="192"/>
      <c r="T735" s="19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87" t="s">
        <v>159</v>
      </c>
      <c r="AU735" s="187" t="s">
        <v>81</v>
      </c>
      <c r="AV735" s="14" t="s">
        <v>81</v>
      </c>
      <c r="AW735" s="14" t="s">
        <v>32</v>
      </c>
      <c r="AX735" s="14" t="s">
        <v>71</v>
      </c>
      <c r="AY735" s="187" t="s">
        <v>150</v>
      </c>
    </row>
    <row r="736" s="13" customFormat="1">
      <c r="A736" s="13"/>
      <c r="B736" s="178"/>
      <c r="C736" s="13"/>
      <c r="D736" s="179" t="s">
        <v>159</v>
      </c>
      <c r="E736" s="180" t="s">
        <v>3</v>
      </c>
      <c r="F736" s="181" t="s">
        <v>656</v>
      </c>
      <c r="G736" s="13"/>
      <c r="H736" s="180" t="s">
        <v>3</v>
      </c>
      <c r="I736" s="182"/>
      <c r="J736" s="13"/>
      <c r="K736" s="13"/>
      <c r="L736" s="178"/>
      <c r="M736" s="183"/>
      <c r="N736" s="184"/>
      <c r="O736" s="184"/>
      <c r="P736" s="184"/>
      <c r="Q736" s="184"/>
      <c r="R736" s="184"/>
      <c r="S736" s="184"/>
      <c r="T736" s="18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80" t="s">
        <v>159</v>
      </c>
      <c r="AU736" s="180" t="s">
        <v>81</v>
      </c>
      <c r="AV736" s="13" t="s">
        <v>79</v>
      </c>
      <c r="AW736" s="13" t="s">
        <v>32</v>
      </c>
      <c r="AX736" s="13" t="s">
        <v>71</v>
      </c>
      <c r="AY736" s="180" t="s">
        <v>150</v>
      </c>
    </row>
    <row r="737" s="14" customFormat="1">
      <c r="A737" s="14"/>
      <c r="B737" s="186"/>
      <c r="C737" s="14"/>
      <c r="D737" s="179" t="s">
        <v>159</v>
      </c>
      <c r="E737" s="187" t="s">
        <v>3</v>
      </c>
      <c r="F737" s="188" t="s">
        <v>703</v>
      </c>
      <c r="G737" s="14"/>
      <c r="H737" s="189">
        <v>3.3999999999999999</v>
      </c>
      <c r="I737" s="190"/>
      <c r="J737" s="14"/>
      <c r="K737" s="14"/>
      <c r="L737" s="186"/>
      <c r="M737" s="191"/>
      <c r="N737" s="192"/>
      <c r="O737" s="192"/>
      <c r="P737" s="192"/>
      <c r="Q737" s="192"/>
      <c r="R737" s="192"/>
      <c r="S737" s="192"/>
      <c r="T737" s="19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87" t="s">
        <v>159</v>
      </c>
      <c r="AU737" s="187" t="s">
        <v>81</v>
      </c>
      <c r="AV737" s="14" t="s">
        <v>81</v>
      </c>
      <c r="AW737" s="14" t="s">
        <v>32</v>
      </c>
      <c r="AX737" s="14" t="s">
        <v>71</v>
      </c>
      <c r="AY737" s="187" t="s">
        <v>150</v>
      </c>
    </row>
    <row r="738" s="13" customFormat="1">
      <c r="A738" s="13"/>
      <c r="B738" s="178"/>
      <c r="C738" s="13"/>
      <c r="D738" s="179" t="s">
        <v>159</v>
      </c>
      <c r="E738" s="180" t="s">
        <v>3</v>
      </c>
      <c r="F738" s="181" t="s">
        <v>658</v>
      </c>
      <c r="G738" s="13"/>
      <c r="H738" s="180" t="s">
        <v>3</v>
      </c>
      <c r="I738" s="182"/>
      <c r="J738" s="13"/>
      <c r="K738" s="13"/>
      <c r="L738" s="178"/>
      <c r="M738" s="183"/>
      <c r="N738" s="184"/>
      <c r="O738" s="184"/>
      <c r="P738" s="184"/>
      <c r="Q738" s="184"/>
      <c r="R738" s="184"/>
      <c r="S738" s="184"/>
      <c r="T738" s="18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0" t="s">
        <v>159</v>
      </c>
      <c r="AU738" s="180" t="s">
        <v>81</v>
      </c>
      <c r="AV738" s="13" t="s">
        <v>79</v>
      </c>
      <c r="AW738" s="13" t="s">
        <v>32</v>
      </c>
      <c r="AX738" s="13" t="s">
        <v>71</v>
      </c>
      <c r="AY738" s="180" t="s">
        <v>150</v>
      </c>
    </row>
    <row r="739" s="14" customFormat="1">
      <c r="A739" s="14"/>
      <c r="B739" s="186"/>
      <c r="C739" s="14"/>
      <c r="D739" s="179" t="s">
        <v>159</v>
      </c>
      <c r="E739" s="187" t="s">
        <v>3</v>
      </c>
      <c r="F739" s="188" t="s">
        <v>704</v>
      </c>
      <c r="G739" s="14"/>
      <c r="H739" s="189">
        <v>1.53</v>
      </c>
      <c r="I739" s="190"/>
      <c r="J739" s="14"/>
      <c r="K739" s="14"/>
      <c r="L739" s="186"/>
      <c r="M739" s="191"/>
      <c r="N739" s="192"/>
      <c r="O739" s="192"/>
      <c r="P739" s="192"/>
      <c r="Q739" s="192"/>
      <c r="R739" s="192"/>
      <c r="S739" s="192"/>
      <c r="T739" s="19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87" t="s">
        <v>159</v>
      </c>
      <c r="AU739" s="187" t="s">
        <v>81</v>
      </c>
      <c r="AV739" s="14" t="s">
        <v>81</v>
      </c>
      <c r="AW739" s="14" t="s">
        <v>32</v>
      </c>
      <c r="AX739" s="14" t="s">
        <v>71</v>
      </c>
      <c r="AY739" s="187" t="s">
        <v>150</v>
      </c>
    </row>
    <row r="740" s="13" customFormat="1">
      <c r="A740" s="13"/>
      <c r="B740" s="178"/>
      <c r="C740" s="13"/>
      <c r="D740" s="179" t="s">
        <v>159</v>
      </c>
      <c r="E740" s="180" t="s">
        <v>3</v>
      </c>
      <c r="F740" s="181" t="s">
        <v>660</v>
      </c>
      <c r="G740" s="13"/>
      <c r="H740" s="180" t="s">
        <v>3</v>
      </c>
      <c r="I740" s="182"/>
      <c r="J740" s="13"/>
      <c r="K740" s="13"/>
      <c r="L740" s="178"/>
      <c r="M740" s="183"/>
      <c r="N740" s="184"/>
      <c r="O740" s="184"/>
      <c r="P740" s="184"/>
      <c r="Q740" s="184"/>
      <c r="R740" s="184"/>
      <c r="S740" s="184"/>
      <c r="T740" s="18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80" t="s">
        <v>159</v>
      </c>
      <c r="AU740" s="180" t="s">
        <v>81</v>
      </c>
      <c r="AV740" s="13" t="s">
        <v>79</v>
      </c>
      <c r="AW740" s="13" t="s">
        <v>32</v>
      </c>
      <c r="AX740" s="13" t="s">
        <v>71</v>
      </c>
      <c r="AY740" s="180" t="s">
        <v>150</v>
      </c>
    </row>
    <row r="741" s="14" customFormat="1">
      <c r="A741" s="14"/>
      <c r="B741" s="186"/>
      <c r="C741" s="14"/>
      <c r="D741" s="179" t="s">
        <v>159</v>
      </c>
      <c r="E741" s="187" t="s">
        <v>3</v>
      </c>
      <c r="F741" s="188" t="s">
        <v>705</v>
      </c>
      <c r="G741" s="14"/>
      <c r="H741" s="189">
        <v>1.0700000000000001</v>
      </c>
      <c r="I741" s="190"/>
      <c r="J741" s="14"/>
      <c r="K741" s="14"/>
      <c r="L741" s="186"/>
      <c r="M741" s="191"/>
      <c r="N741" s="192"/>
      <c r="O741" s="192"/>
      <c r="P741" s="192"/>
      <c r="Q741" s="192"/>
      <c r="R741" s="192"/>
      <c r="S741" s="192"/>
      <c r="T741" s="19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87" t="s">
        <v>159</v>
      </c>
      <c r="AU741" s="187" t="s">
        <v>81</v>
      </c>
      <c r="AV741" s="14" t="s">
        <v>81</v>
      </c>
      <c r="AW741" s="14" t="s">
        <v>32</v>
      </c>
      <c r="AX741" s="14" t="s">
        <v>71</v>
      </c>
      <c r="AY741" s="187" t="s">
        <v>150</v>
      </c>
    </row>
    <row r="742" s="13" customFormat="1">
      <c r="A742" s="13"/>
      <c r="B742" s="178"/>
      <c r="C742" s="13"/>
      <c r="D742" s="179" t="s">
        <v>159</v>
      </c>
      <c r="E742" s="180" t="s">
        <v>3</v>
      </c>
      <c r="F742" s="181" t="s">
        <v>662</v>
      </c>
      <c r="G742" s="13"/>
      <c r="H742" s="180" t="s">
        <v>3</v>
      </c>
      <c r="I742" s="182"/>
      <c r="J742" s="13"/>
      <c r="K742" s="13"/>
      <c r="L742" s="178"/>
      <c r="M742" s="183"/>
      <c r="N742" s="184"/>
      <c r="O742" s="184"/>
      <c r="P742" s="184"/>
      <c r="Q742" s="184"/>
      <c r="R742" s="184"/>
      <c r="S742" s="184"/>
      <c r="T742" s="18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80" t="s">
        <v>159</v>
      </c>
      <c r="AU742" s="180" t="s">
        <v>81</v>
      </c>
      <c r="AV742" s="13" t="s">
        <v>79</v>
      </c>
      <c r="AW742" s="13" t="s">
        <v>32</v>
      </c>
      <c r="AX742" s="13" t="s">
        <v>71</v>
      </c>
      <c r="AY742" s="180" t="s">
        <v>150</v>
      </c>
    </row>
    <row r="743" s="14" customFormat="1">
      <c r="A743" s="14"/>
      <c r="B743" s="186"/>
      <c r="C743" s="14"/>
      <c r="D743" s="179" t="s">
        <v>159</v>
      </c>
      <c r="E743" s="187" t="s">
        <v>3</v>
      </c>
      <c r="F743" s="188" t="s">
        <v>706</v>
      </c>
      <c r="G743" s="14"/>
      <c r="H743" s="189">
        <v>2.54</v>
      </c>
      <c r="I743" s="190"/>
      <c r="J743" s="14"/>
      <c r="K743" s="14"/>
      <c r="L743" s="186"/>
      <c r="M743" s="191"/>
      <c r="N743" s="192"/>
      <c r="O743" s="192"/>
      <c r="P743" s="192"/>
      <c r="Q743" s="192"/>
      <c r="R743" s="192"/>
      <c r="S743" s="192"/>
      <c r="T743" s="19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87" t="s">
        <v>159</v>
      </c>
      <c r="AU743" s="187" t="s">
        <v>81</v>
      </c>
      <c r="AV743" s="14" t="s">
        <v>81</v>
      </c>
      <c r="AW743" s="14" t="s">
        <v>32</v>
      </c>
      <c r="AX743" s="14" t="s">
        <v>71</v>
      </c>
      <c r="AY743" s="187" t="s">
        <v>150</v>
      </c>
    </row>
    <row r="744" s="13" customFormat="1">
      <c r="A744" s="13"/>
      <c r="B744" s="178"/>
      <c r="C744" s="13"/>
      <c r="D744" s="179" t="s">
        <v>159</v>
      </c>
      <c r="E744" s="180" t="s">
        <v>3</v>
      </c>
      <c r="F744" s="181" t="s">
        <v>209</v>
      </c>
      <c r="G744" s="13"/>
      <c r="H744" s="180" t="s">
        <v>3</v>
      </c>
      <c r="I744" s="182"/>
      <c r="J744" s="13"/>
      <c r="K744" s="13"/>
      <c r="L744" s="178"/>
      <c r="M744" s="183"/>
      <c r="N744" s="184"/>
      <c r="O744" s="184"/>
      <c r="P744" s="184"/>
      <c r="Q744" s="184"/>
      <c r="R744" s="184"/>
      <c r="S744" s="184"/>
      <c r="T744" s="18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0" t="s">
        <v>159</v>
      </c>
      <c r="AU744" s="180" t="s">
        <v>81</v>
      </c>
      <c r="AV744" s="13" t="s">
        <v>79</v>
      </c>
      <c r="AW744" s="13" t="s">
        <v>32</v>
      </c>
      <c r="AX744" s="13" t="s">
        <v>71</v>
      </c>
      <c r="AY744" s="180" t="s">
        <v>150</v>
      </c>
    </row>
    <row r="745" s="14" customFormat="1">
      <c r="A745" s="14"/>
      <c r="B745" s="186"/>
      <c r="C745" s="14"/>
      <c r="D745" s="179" t="s">
        <v>159</v>
      </c>
      <c r="E745" s="187" t="s">
        <v>3</v>
      </c>
      <c r="F745" s="188" t="s">
        <v>691</v>
      </c>
      <c r="G745" s="14"/>
      <c r="H745" s="189">
        <v>9.3100000000000005</v>
      </c>
      <c r="I745" s="190"/>
      <c r="J745" s="14"/>
      <c r="K745" s="14"/>
      <c r="L745" s="186"/>
      <c r="M745" s="191"/>
      <c r="N745" s="192"/>
      <c r="O745" s="192"/>
      <c r="P745" s="192"/>
      <c r="Q745" s="192"/>
      <c r="R745" s="192"/>
      <c r="S745" s="192"/>
      <c r="T745" s="19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87" t="s">
        <v>159</v>
      </c>
      <c r="AU745" s="187" t="s">
        <v>81</v>
      </c>
      <c r="AV745" s="14" t="s">
        <v>81</v>
      </c>
      <c r="AW745" s="14" t="s">
        <v>32</v>
      </c>
      <c r="AX745" s="14" t="s">
        <v>71</v>
      </c>
      <c r="AY745" s="187" t="s">
        <v>150</v>
      </c>
    </row>
    <row r="746" s="13" customFormat="1">
      <c r="A746" s="13"/>
      <c r="B746" s="178"/>
      <c r="C746" s="13"/>
      <c r="D746" s="179" t="s">
        <v>159</v>
      </c>
      <c r="E746" s="180" t="s">
        <v>3</v>
      </c>
      <c r="F746" s="181" t="s">
        <v>439</v>
      </c>
      <c r="G746" s="13"/>
      <c r="H746" s="180" t="s">
        <v>3</v>
      </c>
      <c r="I746" s="182"/>
      <c r="J746" s="13"/>
      <c r="K746" s="13"/>
      <c r="L746" s="178"/>
      <c r="M746" s="183"/>
      <c r="N746" s="184"/>
      <c r="O746" s="184"/>
      <c r="P746" s="184"/>
      <c r="Q746" s="184"/>
      <c r="R746" s="184"/>
      <c r="S746" s="184"/>
      <c r="T746" s="18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0" t="s">
        <v>159</v>
      </c>
      <c r="AU746" s="180" t="s">
        <v>81</v>
      </c>
      <c r="AV746" s="13" t="s">
        <v>79</v>
      </c>
      <c r="AW746" s="13" t="s">
        <v>32</v>
      </c>
      <c r="AX746" s="13" t="s">
        <v>71</v>
      </c>
      <c r="AY746" s="180" t="s">
        <v>150</v>
      </c>
    </row>
    <row r="747" s="14" customFormat="1">
      <c r="A747" s="14"/>
      <c r="B747" s="186"/>
      <c r="C747" s="14"/>
      <c r="D747" s="179" t="s">
        <v>159</v>
      </c>
      <c r="E747" s="187" t="s">
        <v>3</v>
      </c>
      <c r="F747" s="188" t="s">
        <v>692</v>
      </c>
      <c r="G747" s="14"/>
      <c r="H747" s="189">
        <v>13.75</v>
      </c>
      <c r="I747" s="190"/>
      <c r="J747" s="14"/>
      <c r="K747" s="14"/>
      <c r="L747" s="186"/>
      <c r="M747" s="191"/>
      <c r="N747" s="192"/>
      <c r="O747" s="192"/>
      <c r="P747" s="192"/>
      <c r="Q747" s="192"/>
      <c r="R747" s="192"/>
      <c r="S747" s="192"/>
      <c r="T747" s="19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87" t="s">
        <v>159</v>
      </c>
      <c r="AU747" s="187" t="s">
        <v>81</v>
      </c>
      <c r="AV747" s="14" t="s">
        <v>81</v>
      </c>
      <c r="AW747" s="14" t="s">
        <v>32</v>
      </c>
      <c r="AX747" s="14" t="s">
        <v>71</v>
      </c>
      <c r="AY747" s="187" t="s">
        <v>150</v>
      </c>
    </row>
    <row r="748" s="13" customFormat="1">
      <c r="A748" s="13"/>
      <c r="B748" s="178"/>
      <c r="C748" s="13"/>
      <c r="D748" s="179" t="s">
        <v>159</v>
      </c>
      <c r="E748" s="180" t="s">
        <v>3</v>
      </c>
      <c r="F748" s="181" t="s">
        <v>210</v>
      </c>
      <c r="G748" s="13"/>
      <c r="H748" s="180" t="s">
        <v>3</v>
      </c>
      <c r="I748" s="182"/>
      <c r="J748" s="13"/>
      <c r="K748" s="13"/>
      <c r="L748" s="178"/>
      <c r="M748" s="183"/>
      <c r="N748" s="184"/>
      <c r="O748" s="184"/>
      <c r="P748" s="184"/>
      <c r="Q748" s="184"/>
      <c r="R748" s="184"/>
      <c r="S748" s="184"/>
      <c r="T748" s="18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80" t="s">
        <v>159</v>
      </c>
      <c r="AU748" s="180" t="s">
        <v>81</v>
      </c>
      <c r="AV748" s="13" t="s">
        <v>79</v>
      </c>
      <c r="AW748" s="13" t="s">
        <v>32</v>
      </c>
      <c r="AX748" s="13" t="s">
        <v>71</v>
      </c>
      <c r="AY748" s="180" t="s">
        <v>150</v>
      </c>
    </row>
    <row r="749" s="14" customFormat="1">
      <c r="A749" s="14"/>
      <c r="B749" s="186"/>
      <c r="C749" s="14"/>
      <c r="D749" s="179" t="s">
        <v>159</v>
      </c>
      <c r="E749" s="187" t="s">
        <v>3</v>
      </c>
      <c r="F749" s="188" t="s">
        <v>693</v>
      </c>
      <c r="G749" s="14"/>
      <c r="H749" s="189">
        <v>10.310000000000001</v>
      </c>
      <c r="I749" s="190"/>
      <c r="J749" s="14"/>
      <c r="K749" s="14"/>
      <c r="L749" s="186"/>
      <c r="M749" s="191"/>
      <c r="N749" s="192"/>
      <c r="O749" s="192"/>
      <c r="P749" s="192"/>
      <c r="Q749" s="192"/>
      <c r="R749" s="192"/>
      <c r="S749" s="192"/>
      <c r="T749" s="19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187" t="s">
        <v>159</v>
      </c>
      <c r="AU749" s="187" t="s">
        <v>81</v>
      </c>
      <c r="AV749" s="14" t="s">
        <v>81</v>
      </c>
      <c r="AW749" s="14" t="s">
        <v>32</v>
      </c>
      <c r="AX749" s="14" t="s">
        <v>71</v>
      </c>
      <c r="AY749" s="187" t="s">
        <v>150</v>
      </c>
    </row>
    <row r="750" s="15" customFormat="1">
      <c r="A750" s="15"/>
      <c r="B750" s="194"/>
      <c r="C750" s="15"/>
      <c r="D750" s="179" t="s">
        <v>159</v>
      </c>
      <c r="E750" s="195" t="s">
        <v>3</v>
      </c>
      <c r="F750" s="196" t="s">
        <v>211</v>
      </c>
      <c r="G750" s="15"/>
      <c r="H750" s="197">
        <v>68.920000000000002</v>
      </c>
      <c r="I750" s="198"/>
      <c r="J750" s="15"/>
      <c r="K750" s="15"/>
      <c r="L750" s="194"/>
      <c r="M750" s="199"/>
      <c r="N750" s="200"/>
      <c r="O750" s="200"/>
      <c r="P750" s="200"/>
      <c r="Q750" s="200"/>
      <c r="R750" s="200"/>
      <c r="S750" s="200"/>
      <c r="T750" s="201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195" t="s">
        <v>159</v>
      </c>
      <c r="AU750" s="195" t="s">
        <v>81</v>
      </c>
      <c r="AV750" s="15" t="s">
        <v>157</v>
      </c>
      <c r="AW750" s="15" t="s">
        <v>32</v>
      </c>
      <c r="AX750" s="15" t="s">
        <v>79</v>
      </c>
      <c r="AY750" s="195" t="s">
        <v>150</v>
      </c>
    </row>
    <row r="751" s="14" customFormat="1">
      <c r="A751" s="14"/>
      <c r="B751" s="186"/>
      <c r="C751" s="14"/>
      <c r="D751" s="179" t="s">
        <v>159</v>
      </c>
      <c r="E751" s="14"/>
      <c r="F751" s="188" t="s">
        <v>1011</v>
      </c>
      <c r="G751" s="14"/>
      <c r="H751" s="189">
        <v>75.811999999999998</v>
      </c>
      <c r="I751" s="190"/>
      <c r="J751" s="14"/>
      <c r="K751" s="14"/>
      <c r="L751" s="186"/>
      <c r="M751" s="191"/>
      <c r="N751" s="192"/>
      <c r="O751" s="192"/>
      <c r="P751" s="192"/>
      <c r="Q751" s="192"/>
      <c r="R751" s="192"/>
      <c r="S751" s="192"/>
      <c r="T751" s="19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87" t="s">
        <v>159</v>
      </c>
      <c r="AU751" s="187" t="s">
        <v>81</v>
      </c>
      <c r="AV751" s="14" t="s">
        <v>81</v>
      </c>
      <c r="AW751" s="14" t="s">
        <v>4</v>
      </c>
      <c r="AX751" s="14" t="s">
        <v>79</v>
      </c>
      <c r="AY751" s="187" t="s">
        <v>150</v>
      </c>
    </row>
    <row r="752" s="2" customFormat="1" ht="33" customHeight="1">
      <c r="A752" s="38"/>
      <c r="B752" s="164"/>
      <c r="C752" s="165" t="s">
        <v>1012</v>
      </c>
      <c r="D752" s="165" t="s">
        <v>152</v>
      </c>
      <c r="E752" s="166" t="s">
        <v>1013</v>
      </c>
      <c r="F752" s="167" t="s">
        <v>1014</v>
      </c>
      <c r="G752" s="168" t="s">
        <v>399</v>
      </c>
      <c r="H752" s="169">
        <v>80.420000000000002</v>
      </c>
      <c r="I752" s="170"/>
      <c r="J752" s="171">
        <f>ROUND(I752*H752,2)</f>
        <v>0</v>
      </c>
      <c r="K752" s="167" t="s">
        <v>156</v>
      </c>
      <c r="L752" s="39"/>
      <c r="M752" s="172" t="s">
        <v>3</v>
      </c>
      <c r="N752" s="173" t="s">
        <v>42</v>
      </c>
      <c r="O752" s="72"/>
      <c r="P752" s="174">
        <f>O752*H752</f>
        <v>0</v>
      </c>
      <c r="Q752" s="174">
        <v>0.00058</v>
      </c>
      <c r="R752" s="174">
        <f>Q752*H752</f>
        <v>0.0466436</v>
      </c>
      <c r="S752" s="174">
        <v>0</v>
      </c>
      <c r="T752" s="175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76" t="s">
        <v>256</v>
      </c>
      <c r="AT752" s="176" t="s">
        <v>152</v>
      </c>
      <c r="AU752" s="176" t="s">
        <v>81</v>
      </c>
      <c r="AY752" s="19" t="s">
        <v>150</v>
      </c>
      <c r="BE752" s="177">
        <f>IF(N752="základní",J752,0)</f>
        <v>0</v>
      </c>
      <c r="BF752" s="177">
        <f>IF(N752="snížená",J752,0)</f>
        <v>0</v>
      </c>
      <c r="BG752" s="177">
        <f>IF(N752="zákl. přenesená",J752,0)</f>
        <v>0</v>
      </c>
      <c r="BH752" s="177">
        <f>IF(N752="sníž. přenesená",J752,0)</f>
        <v>0</v>
      </c>
      <c r="BI752" s="177">
        <f>IF(N752="nulová",J752,0)</f>
        <v>0</v>
      </c>
      <c r="BJ752" s="19" t="s">
        <v>79</v>
      </c>
      <c r="BK752" s="177">
        <f>ROUND(I752*H752,2)</f>
        <v>0</v>
      </c>
      <c r="BL752" s="19" t="s">
        <v>256</v>
      </c>
      <c r="BM752" s="176" t="s">
        <v>1015</v>
      </c>
    </row>
    <row r="753" s="13" customFormat="1">
      <c r="A753" s="13"/>
      <c r="B753" s="178"/>
      <c r="C753" s="13"/>
      <c r="D753" s="179" t="s">
        <v>159</v>
      </c>
      <c r="E753" s="180" t="s">
        <v>3</v>
      </c>
      <c r="F753" s="181" t="s">
        <v>442</v>
      </c>
      <c r="G753" s="13"/>
      <c r="H753" s="180" t="s">
        <v>3</v>
      </c>
      <c r="I753" s="182"/>
      <c r="J753" s="13"/>
      <c r="K753" s="13"/>
      <c r="L753" s="178"/>
      <c r="M753" s="183"/>
      <c r="N753" s="184"/>
      <c r="O753" s="184"/>
      <c r="P753" s="184"/>
      <c r="Q753" s="184"/>
      <c r="R753" s="184"/>
      <c r="S753" s="184"/>
      <c r="T753" s="18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80" t="s">
        <v>159</v>
      </c>
      <c r="AU753" s="180" t="s">
        <v>81</v>
      </c>
      <c r="AV753" s="13" t="s">
        <v>79</v>
      </c>
      <c r="AW753" s="13" t="s">
        <v>32</v>
      </c>
      <c r="AX753" s="13" t="s">
        <v>71</v>
      </c>
      <c r="AY753" s="180" t="s">
        <v>150</v>
      </c>
    </row>
    <row r="754" s="14" customFormat="1">
      <c r="A754" s="14"/>
      <c r="B754" s="186"/>
      <c r="C754" s="14"/>
      <c r="D754" s="179" t="s">
        <v>159</v>
      </c>
      <c r="E754" s="187" t="s">
        <v>3</v>
      </c>
      <c r="F754" s="188" t="s">
        <v>653</v>
      </c>
      <c r="G754" s="14"/>
      <c r="H754" s="189">
        <v>19.73</v>
      </c>
      <c r="I754" s="190"/>
      <c r="J754" s="14"/>
      <c r="K754" s="14"/>
      <c r="L754" s="186"/>
      <c r="M754" s="191"/>
      <c r="N754" s="192"/>
      <c r="O754" s="192"/>
      <c r="P754" s="192"/>
      <c r="Q754" s="192"/>
      <c r="R754" s="192"/>
      <c r="S754" s="192"/>
      <c r="T754" s="19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187" t="s">
        <v>159</v>
      </c>
      <c r="AU754" s="187" t="s">
        <v>81</v>
      </c>
      <c r="AV754" s="14" t="s">
        <v>81</v>
      </c>
      <c r="AW754" s="14" t="s">
        <v>32</v>
      </c>
      <c r="AX754" s="14" t="s">
        <v>71</v>
      </c>
      <c r="AY754" s="187" t="s">
        <v>150</v>
      </c>
    </row>
    <row r="755" s="13" customFormat="1">
      <c r="A755" s="13"/>
      <c r="B755" s="178"/>
      <c r="C755" s="13"/>
      <c r="D755" s="179" t="s">
        <v>159</v>
      </c>
      <c r="E755" s="180" t="s">
        <v>3</v>
      </c>
      <c r="F755" s="181" t="s">
        <v>221</v>
      </c>
      <c r="G755" s="13"/>
      <c r="H755" s="180" t="s">
        <v>3</v>
      </c>
      <c r="I755" s="182"/>
      <c r="J755" s="13"/>
      <c r="K755" s="13"/>
      <c r="L755" s="178"/>
      <c r="M755" s="183"/>
      <c r="N755" s="184"/>
      <c r="O755" s="184"/>
      <c r="P755" s="184"/>
      <c r="Q755" s="184"/>
      <c r="R755" s="184"/>
      <c r="S755" s="184"/>
      <c r="T755" s="18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80" t="s">
        <v>159</v>
      </c>
      <c r="AU755" s="180" t="s">
        <v>81</v>
      </c>
      <c r="AV755" s="13" t="s">
        <v>79</v>
      </c>
      <c r="AW755" s="13" t="s">
        <v>32</v>
      </c>
      <c r="AX755" s="13" t="s">
        <v>71</v>
      </c>
      <c r="AY755" s="180" t="s">
        <v>150</v>
      </c>
    </row>
    <row r="756" s="14" customFormat="1">
      <c r="A756" s="14"/>
      <c r="B756" s="186"/>
      <c r="C756" s="14"/>
      <c r="D756" s="179" t="s">
        <v>159</v>
      </c>
      <c r="E756" s="187" t="s">
        <v>3</v>
      </c>
      <c r="F756" s="188" t="s">
        <v>654</v>
      </c>
      <c r="G756" s="14"/>
      <c r="H756" s="189">
        <v>6.9900000000000002</v>
      </c>
      <c r="I756" s="190"/>
      <c r="J756" s="14"/>
      <c r="K756" s="14"/>
      <c r="L756" s="186"/>
      <c r="M756" s="191"/>
      <c r="N756" s="192"/>
      <c r="O756" s="192"/>
      <c r="P756" s="192"/>
      <c r="Q756" s="192"/>
      <c r="R756" s="192"/>
      <c r="S756" s="192"/>
      <c r="T756" s="19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187" t="s">
        <v>159</v>
      </c>
      <c r="AU756" s="187" t="s">
        <v>81</v>
      </c>
      <c r="AV756" s="14" t="s">
        <v>81</v>
      </c>
      <c r="AW756" s="14" t="s">
        <v>32</v>
      </c>
      <c r="AX756" s="14" t="s">
        <v>71</v>
      </c>
      <c r="AY756" s="187" t="s">
        <v>150</v>
      </c>
    </row>
    <row r="757" s="13" customFormat="1">
      <c r="A757" s="13"/>
      <c r="B757" s="178"/>
      <c r="C757" s="13"/>
      <c r="D757" s="179" t="s">
        <v>159</v>
      </c>
      <c r="E757" s="180" t="s">
        <v>3</v>
      </c>
      <c r="F757" s="181" t="s">
        <v>227</v>
      </c>
      <c r="G757" s="13"/>
      <c r="H757" s="180" t="s">
        <v>3</v>
      </c>
      <c r="I757" s="182"/>
      <c r="J757" s="13"/>
      <c r="K757" s="13"/>
      <c r="L757" s="178"/>
      <c r="M757" s="183"/>
      <c r="N757" s="184"/>
      <c r="O757" s="184"/>
      <c r="P757" s="184"/>
      <c r="Q757" s="184"/>
      <c r="R757" s="184"/>
      <c r="S757" s="184"/>
      <c r="T757" s="18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0" t="s">
        <v>159</v>
      </c>
      <c r="AU757" s="180" t="s">
        <v>81</v>
      </c>
      <c r="AV757" s="13" t="s">
        <v>79</v>
      </c>
      <c r="AW757" s="13" t="s">
        <v>32</v>
      </c>
      <c r="AX757" s="13" t="s">
        <v>71</v>
      </c>
      <c r="AY757" s="180" t="s">
        <v>150</v>
      </c>
    </row>
    <row r="758" s="14" customFormat="1">
      <c r="A758" s="14"/>
      <c r="B758" s="186"/>
      <c r="C758" s="14"/>
      <c r="D758" s="179" t="s">
        <v>159</v>
      </c>
      <c r="E758" s="187" t="s">
        <v>3</v>
      </c>
      <c r="F758" s="188" t="s">
        <v>655</v>
      </c>
      <c r="G758" s="14"/>
      <c r="H758" s="189">
        <v>7.2800000000000002</v>
      </c>
      <c r="I758" s="190"/>
      <c r="J758" s="14"/>
      <c r="K758" s="14"/>
      <c r="L758" s="186"/>
      <c r="M758" s="191"/>
      <c r="N758" s="192"/>
      <c r="O758" s="192"/>
      <c r="P758" s="192"/>
      <c r="Q758" s="192"/>
      <c r="R758" s="192"/>
      <c r="S758" s="192"/>
      <c r="T758" s="19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87" t="s">
        <v>159</v>
      </c>
      <c r="AU758" s="187" t="s">
        <v>81</v>
      </c>
      <c r="AV758" s="14" t="s">
        <v>81</v>
      </c>
      <c r="AW758" s="14" t="s">
        <v>32</v>
      </c>
      <c r="AX758" s="14" t="s">
        <v>71</v>
      </c>
      <c r="AY758" s="187" t="s">
        <v>150</v>
      </c>
    </row>
    <row r="759" s="13" customFormat="1">
      <c r="A759" s="13"/>
      <c r="B759" s="178"/>
      <c r="C759" s="13"/>
      <c r="D759" s="179" t="s">
        <v>159</v>
      </c>
      <c r="E759" s="180" t="s">
        <v>3</v>
      </c>
      <c r="F759" s="181" t="s">
        <v>662</v>
      </c>
      <c r="G759" s="13"/>
      <c r="H759" s="180" t="s">
        <v>3</v>
      </c>
      <c r="I759" s="182"/>
      <c r="J759" s="13"/>
      <c r="K759" s="13"/>
      <c r="L759" s="178"/>
      <c r="M759" s="183"/>
      <c r="N759" s="184"/>
      <c r="O759" s="184"/>
      <c r="P759" s="184"/>
      <c r="Q759" s="184"/>
      <c r="R759" s="184"/>
      <c r="S759" s="184"/>
      <c r="T759" s="18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180" t="s">
        <v>159</v>
      </c>
      <c r="AU759" s="180" t="s">
        <v>81</v>
      </c>
      <c r="AV759" s="13" t="s">
        <v>79</v>
      </c>
      <c r="AW759" s="13" t="s">
        <v>32</v>
      </c>
      <c r="AX759" s="13" t="s">
        <v>71</v>
      </c>
      <c r="AY759" s="180" t="s">
        <v>150</v>
      </c>
    </row>
    <row r="760" s="14" customFormat="1">
      <c r="A760" s="14"/>
      <c r="B760" s="186"/>
      <c r="C760" s="14"/>
      <c r="D760" s="179" t="s">
        <v>159</v>
      </c>
      <c r="E760" s="187" t="s">
        <v>3</v>
      </c>
      <c r="F760" s="188" t="s">
        <v>663</v>
      </c>
      <c r="G760" s="14"/>
      <c r="H760" s="189">
        <v>6.5199999999999996</v>
      </c>
      <c r="I760" s="190"/>
      <c r="J760" s="14"/>
      <c r="K760" s="14"/>
      <c r="L760" s="186"/>
      <c r="M760" s="191"/>
      <c r="N760" s="192"/>
      <c r="O760" s="192"/>
      <c r="P760" s="192"/>
      <c r="Q760" s="192"/>
      <c r="R760" s="192"/>
      <c r="S760" s="192"/>
      <c r="T760" s="19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187" t="s">
        <v>159</v>
      </c>
      <c r="AU760" s="187" t="s">
        <v>81</v>
      </c>
      <c r="AV760" s="14" t="s">
        <v>81</v>
      </c>
      <c r="AW760" s="14" t="s">
        <v>32</v>
      </c>
      <c r="AX760" s="14" t="s">
        <v>71</v>
      </c>
      <c r="AY760" s="187" t="s">
        <v>150</v>
      </c>
    </row>
    <row r="761" s="13" customFormat="1">
      <c r="A761" s="13"/>
      <c r="B761" s="178"/>
      <c r="C761" s="13"/>
      <c r="D761" s="179" t="s">
        <v>159</v>
      </c>
      <c r="E761" s="180" t="s">
        <v>3</v>
      </c>
      <c r="F761" s="181" t="s">
        <v>209</v>
      </c>
      <c r="G761" s="13"/>
      <c r="H761" s="180" t="s">
        <v>3</v>
      </c>
      <c r="I761" s="182"/>
      <c r="J761" s="13"/>
      <c r="K761" s="13"/>
      <c r="L761" s="178"/>
      <c r="M761" s="183"/>
      <c r="N761" s="184"/>
      <c r="O761" s="184"/>
      <c r="P761" s="184"/>
      <c r="Q761" s="184"/>
      <c r="R761" s="184"/>
      <c r="S761" s="184"/>
      <c r="T761" s="18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80" t="s">
        <v>159</v>
      </c>
      <c r="AU761" s="180" t="s">
        <v>81</v>
      </c>
      <c r="AV761" s="13" t="s">
        <v>79</v>
      </c>
      <c r="AW761" s="13" t="s">
        <v>32</v>
      </c>
      <c r="AX761" s="13" t="s">
        <v>71</v>
      </c>
      <c r="AY761" s="180" t="s">
        <v>150</v>
      </c>
    </row>
    <row r="762" s="14" customFormat="1">
      <c r="A762" s="14"/>
      <c r="B762" s="186"/>
      <c r="C762" s="14"/>
      <c r="D762" s="179" t="s">
        <v>159</v>
      </c>
      <c r="E762" s="187" t="s">
        <v>3</v>
      </c>
      <c r="F762" s="188" t="s">
        <v>664</v>
      </c>
      <c r="G762" s="14"/>
      <c r="H762" s="189">
        <v>14.789999999999999</v>
      </c>
      <c r="I762" s="190"/>
      <c r="J762" s="14"/>
      <c r="K762" s="14"/>
      <c r="L762" s="186"/>
      <c r="M762" s="191"/>
      <c r="N762" s="192"/>
      <c r="O762" s="192"/>
      <c r="P762" s="192"/>
      <c r="Q762" s="192"/>
      <c r="R762" s="192"/>
      <c r="S762" s="192"/>
      <c r="T762" s="19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87" t="s">
        <v>159</v>
      </c>
      <c r="AU762" s="187" t="s">
        <v>81</v>
      </c>
      <c r="AV762" s="14" t="s">
        <v>81</v>
      </c>
      <c r="AW762" s="14" t="s">
        <v>32</v>
      </c>
      <c r="AX762" s="14" t="s">
        <v>71</v>
      </c>
      <c r="AY762" s="187" t="s">
        <v>150</v>
      </c>
    </row>
    <row r="763" s="13" customFormat="1">
      <c r="A763" s="13"/>
      <c r="B763" s="178"/>
      <c r="C763" s="13"/>
      <c r="D763" s="179" t="s">
        <v>159</v>
      </c>
      <c r="E763" s="180" t="s">
        <v>3</v>
      </c>
      <c r="F763" s="181" t="s">
        <v>439</v>
      </c>
      <c r="G763" s="13"/>
      <c r="H763" s="180" t="s">
        <v>3</v>
      </c>
      <c r="I763" s="182"/>
      <c r="J763" s="13"/>
      <c r="K763" s="13"/>
      <c r="L763" s="178"/>
      <c r="M763" s="183"/>
      <c r="N763" s="184"/>
      <c r="O763" s="184"/>
      <c r="P763" s="184"/>
      <c r="Q763" s="184"/>
      <c r="R763" s="184"/>
      <c r="S763" s="184"/>
      <c r="T763" s="18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180" t="s">
        <v>159</v>
      </c>
      <c r="AU763" s="180" t="s">
        <v>81</v>
      </c>
      <c r="AV763" s="13" t="s">
        <v>79</v>
      </c>
      <c r="AW763" s="13" t="s">
        <v>32</v>
      </c>
      <c r="AX763" s="13" t="s">
        <v>71</v>
      </c>
      <c r="AY763" s="180" t="s">
        <v>150</v>
      </c>
    </row>
    <row r="764" s="14" customFormat="1">
      <c r="A764" s="14"/>
      <c r="B764" s="186"/>
      <c r="C764" s="14"/>
      <c r="D764" s="179" t="s">
        <v>159</v>
      </c>
      <c r="E764" s="187" t="s">
        <v>3</v>
      </c>
      <c r="F764" s="188" t="s">
        <v>665</v>
      </c>
      <c r="G764" s="14"/>
      <c r="H764" s="189">
        <v>13.970000000000001</v>
      </c>
      <c r="I764" s="190"/>
      <c r="J764" s="14"/>
      <c r="K764" s="14"/>
      <c r="L764" s="186"/>
      <c r="M764" s="191"/>
      <c r="N764" s="192"/>
      <c r="O764" s="192"/>
      <c r="P764" s="192"/>
      <c r="Q764" s="192"/>
      <c r="R764" s="192"/>
      <c r="S764" s="192"/>
      <c r="T764" s="19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87" t="s">
        <v>159</v>
      </c>
      <c r="AU764" s="187" t="s">
        <v>81</v>
      </c>
      <c r="AV764" s="14" t="s">
        <v>81</v>
      </c>
      <c r="AW764" s="14" t="s">
        <v>32</v>
      </c>
      <c r="AX764" s="14" t="s">
        <v>71</v>
      </c>
      <c r="AY764" s="187" t="s">
        <v>150</v>
      </c>
    </row>
    <row r="765" s="13" customFormat="1">
      <c r="A765" s="13"/>
      <c r="B765" s="178"/>
      <c r="C765" s="13"/>
      <c r="D765" s="179" t="s">
        <v>159</v>
      </c>
      <c r="E765" s="180" t="s">
        <v>3</v>
      </c>
      <c r="F765" s="181" t="s">
        <v>210</v>
      </c>
      <c r="G765" s="13"/>
      <c r="H765" s="180" t="s">
        <v>3</v>
      </c>
      <c r="I765" s="182"/>
      <c r="J765" s="13"/>
      <c r="K765" s="13"/>
      <c r="L765" s="178"/>
      <c r="M765" s="183"/>
      <c r="N765" s="184"/>
      <c r="O765" s="184"/>
      <c r="P765" s="184"/>
      <c r="Q765" s="184"/>
      <c r="R765" s="184"/>
      <c r="S765" s="184"/>
      <c r="T765" s="18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80" t="s">
        <v>159</v>
      </c>
      <c r="AU765" s="180" t="s">
        <v>81</v>
      </c>
      <c r="AV765" s="13" t="s">
        <v>79</v>
      </c>
      <c r="AW765" s="13" t="s">
        <v>32</v>
      </c>
      <c r="AX765" s="13" t="s">
        <v>71</v>
      </c>
      <c r="AY765" s="180" t="s">
        <v>150</v>
      </c>
    </row>
    <row r="766" s="14" customFormat="1">
      <c r="A766" s="14"/>
      <c r="B766" s="186"/>
      <c r="C766" s="14"/>
      <c r="D766" s="179" t="s">
        <v>159</v>
      </c>
      <c r="E766" s="187" t="s">
        <v>3</v>
      </c>
      <c r="F766" s="188" t="s">
        <v>666</v>
      </c>
      <c r="G766" s="14"/>
      <c r="H766" s="189">
        <v>11.140000000000001</v>
      </c>
      <c r="I766" s="190"/>
      <c r="J766" s="14"/>
      <c r="K766" s="14"/>
      <c r="L766" s="186"/>
      <c r="M766" s="191"/>
      <c r="N766" s="192"/>
      <c r="O766" s="192"/>
      <c r="P766" s="192"/>
      <c r="Q766" s="192"/>
      <c r="R766" s="192"/>
      <c r="S766" s="192"/>
      <c r="T766" s="19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87" t="s">
        <v>159</v>
      </c>
      <c r="AU766" s="187" t="s">
        <v>81</v>
      </c>
      <c r="AV766" s="14" t="s">
        <v>81</v>
      </c>
      <c r="AW766" s="14" t="s">
        <v>32</v>
      </c>
      <c r="AX766" s="14" t="s">
        <v>71</v>
      </c>
      <c r="AY766" s="187" t="s">
        <v>150</v>
      </c>
    </row>
    <row r="767" s="15" customFormat="1">
      <c r="A767" s="15"/>
      <c r="B767" s="194"/>
      <c r="C767" s="15"/>
      <c r="D767" s="179" t="s">
        <v>159</v>
      </c>
      <c r="E767" s="195" t="s">
        <v>3</v>
      </c>
      <c r="F767" s="196" t="s">
        <v>211</v>
      </c>
      <c r="G767" s="15"/>
      <c r="H767" s="197">
        <v>80.420000000000002</v>
      </c>
      <c r="I767" s="198"/>
      <c r="J767" s="15"/>
      <c r="K767" s="15"/>
      <c r="L767" s="194"/>
      <c r="M767" s="199"/>
      <c r="N767" s="200"/>
      <c r="O767" s="200"/>
      <c r="P767" s="200"/>
      <c r="Q767" s="200"/>
      <c r="R767" s="200"/>
      <c r="S767" s="200"/>
      <c r="T767" s="201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195" t="s">
        <v>159</v>
      </c>
      <c r="AU767" s="195" t="s">
        <v>81</v>
      </c>
      <c r="AV767" s="15" t="s">
        <v>157</v>
      </c>
      <c r="AW767" s="15" t="s">
        <v>32</v>
      </c>
      <c r="AX767" s="15" t="s">
        <v>79</v>
      </c>
      <c r="AY767" s="195" t="s">
        <v>150</v>
      </c>
    </row>
    <row r="768" s="2" customFormat="1" ht="21.75" customHeight="1">
      <c r="A768" s="38"/>
      <c r="B768" s="164"/>
      <c r="C768" s="210" t="s">
        <v>1016</v>
      </c>
      <c r="D768" s="210" t="s">
        <v>380</v>
      </c>
      <c r="E768" s="211" t="s">
        <v>1017</v>
      </c>
      <c r="F768" s="212" t="s">
        <v>1018</v>
      </c>
      <c r="G768" s="213" t="s">
        <v>399</v>
      </c>
      <c r="H768" s="214">
        <v>80.420000000000002</v>
      </c>
      <c r="I768" s="215"/>
      <c r="J768" s="216">
        <f>ROUND(I768*H768,2)</f>
        <v>0</v>
      </c>
      <c r="K768" s="212" t="s">
        <v>3</v>
      </c>
      <c r="L768" s="217"/>
      <c r="M768" s="218" t="s">
        <v>3</v>
      </c>
      <c r="N768" s="219" t="s">
        <v>42</v>
      </c>
      <c r="O768" s="72"/>
      <c r="P768" s="174">
        <f>O768*H768</f>
        <v>0</v>
      </c>
      <c r="Q768" s="174">
        <v>0.0011999999999999999</v>
      </c>
      <c r="R768" s="174">
        <f>Q768*H768</f>
        <v>0.096503999999999993</v>
      </c>
      <c r="S768" s="174">
        <v>0</v>
      </c>
      <c r="T768" s="175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176" t="s">
        <v>364</v>
      </c>
      <c r="AT768" s="176" t="s">
        <v>380</v>
      </c>
      <c r="AU768" s="176" t="s">
        <v>81</v>
      </c>
      <c r="AY768" s="19" t="s">
        <v>150</v>
      </c>
      <c r="BE768" s="177">
        <f>IF(N768="základní",J768,0)</f>
        <v>0</v>
      </c>
      <c r="BF768" s="177">
        <f>IF(N768="snížená",J768,0)</f>
        <v>0</v>
      </c>
      <c r="BG768" s="177">
        <f>IF(N768="zákl. přenesená",J768,0)</f>
        <v>0</v>
      </c>
      <c r="BH768" s="177">
        <f>IF(N768="sníž. přenesená",J768,0)</f>
        <v>0</v>
      </c>
      <c r="BI768" s="177">
        <f>IF(N768="nulová",J768,0)</f>
        <v>0</v>
      </c>
      <c r="BJ768" s="19" t="s">
        <v>79</v>
      </c>
      <c r="BK768" s="177">
        <f>ROUND(I768*H768,2)</f>
        <v>0</v>
      </c>
      <c r="BL768" s="19" t="s">
        <v>256</v>
      </c>
      <c r="BM768" s="176" t="s">
        <v>1019</v>
      </c>
    </row>
    <row r="769" s="14" customFormat="1">
      <c r="A769" s="14"/>
      <c r="B769" s="186"/>
      <c r="C769" s="14"/>
      <c r="D769" s="179" t="s">
        <v>159</v>
      </c>
      <c r="E769" s="14"/>
      <c r="F769" s="188" t="s">
        <v>1020</v>
      </c>
      <c r="G769" s="14"/>
      <c r="H769" s="189">
        <v>80.420000000000002</v>
      </c>
      <c r="I769" s="190"/>
      <c r="J769" s="14"/>
      <c r="K769" s="14"/>
      <c r="L769" s="186"/>
      <c r="M769" s="191"/>
      <c r="N769" s="192"/>
      <c r="O769" s="192"/>
      <c r="P769" s="192"/>
      <c r="Q769" s="192"/>
      <c r="R769" s="192"/>
      <c r="S769" s="192"/>
      <c r="T769" s="19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87" t="s">
        <v>159</v>
      </c>
      <c r="AU769" s="187" t="s">
        <v>81</v>
      </c>
      <c r="AV769" s="14" t="s">
        <v>81</v>
      </c>
      <c r="AW769" s="14" t="s">
        <v>4</v>
      </c>
      <c r="AX769" s="14" t="s">
        <v>79</v>
      </c>
      <c r="AY769" s="187" t="s">
        <v>150</v>
      </c>
    </row>
    <row r="770" s="2" customFormat="1" ht="44.25" customHeight="1">
      <c r="A770" s="38"/>
      <c r="B770" s="164"/>
      <c r="C770" s="165" t="s">
        <v>1021</v>
      </c>
      <c r="D770" s="165" t="s">
        <v>152</v>
      </c>
      <c r="E770" s="166" t="s">
        <v>1022</v>
      </c>
      <c r="F770" s="167" t="s">
        <v>1023</v>
      </c>
      <c r="G770" s="168" t="s">
        <v>181</v>
      </c>
      <c r="H770" s="169">
        <v>5.3920000000000003</v>
      </c>
      <c r="I770" s="170"/>
      <c r="J770" s="171">
        <f>ROUND(I770*H770,2)</f>
        <v>0</v>
      </c>
      <c r="K770" s="167" t="s">
        <v>156</v>
      </c>
      <c r="L770" s="39"/>
      <c r="M770" s="172" t="s">
        <v>3</v>
      </c>
      <c r="N770" s="173" t="s">
        <v>42</v>
      </c>
      <c r="O770" s="72"/>
      <c r="P770" s="174">
        <f>O770*H770</f>
        <v>0</v>
      </c>
      <c r="Q770" s="174">
        <v>0</v>
      </c>
      <c r="R770" s="174">
        <f>Q770*H770</f>
        <v>0</v>
      </c>
      <c r="S770" s="174">
        <v>0</v>
      </c>
      <c r="T770" s="175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176" t="s">
        <v>256</v>
      </c>
      <c r="AT770" s="176" t="s">
        <v>152</v>
      </c>
      <c r="AU770" s="176" t="s">
        <v>81</v>
      </c>
      <c r="AY770" s="19" t="s">
        <v>150</v>
      </c>
      <c r="BE770" s="177">
        <f>IF(N770="základní",J770,0)</f>
        <v>0</v>
      </c>
      <c r="BF770" s="177">
        <f>IF(N770="snížená",J770,0)</f>
        <v>0</v>
      </c>
      <c r="BG770" s="177">
        <f>IF(N770="zákl. přenesená",J770,0)</f>
        <v>0</v>
      </c>
      <c r="BH770" s="177">
        <f>IF(N770="sníž. přenesená",J770,0)</f>
        <v>0</v>
      </c>
      <c r="BI770" s="177">
        <f>IF(N770="nulová",J770,0)</f>
        <v>0</v>
      </c>
      <c r="BJ770" s="19" t="s">
        <v>79</v>
      </c>
      <c r="BK770" s="177">
        <f>ROUND(I770*H770,2)</f>
        <v>0</v>
      </c>
      <c r="BL770" s="19" t="s">
        <v>256</v>
      </c>
      <c r="BM770" s="176" t="s">
        <v>1024</v>
      </c>
    </row>
    <row r="771" s="12" customFormat="1" ht="22.8" customHeight="1">
      <c r="A771" s="12"/>
      <c r="B771" s="151"/>
      <c r="C771" s="12"/>
      <c r="D771" s="152" t="s">
        <v>70</v>
      </c>
      <c r="E771" s="162" t="s">
        <v>1025</v>
      </c>
      <c r="F771" s="162" t="s">
        <v>1026</v>
      </c>
      <c r="G771" s="12"/>
      <c r="H771" s="12"/>
      <c r="I771" s="154"/>
      <c r="J771" s="163">
        <f>BK771</f>
        <v>0</v>
      </c>
      <c r="K771" s="12"/>
      <c r="L771" s="151"/>
      <c r="M771" s="156"/>
      <c r="N771" s="157"/>
      <c r="O771" s="157"/>
      <c r="P771" s="158">
        <f>SUM(P772:P789)</f>
        <v>0</v>
      </c>
      <c r="Q771" s="157"/>
      <c r="R771" s="158">
        <f>SUM(R772:R789)</f>
        <v>2.3025917499999999</v>
      </c>
      <c r="S771" s="157"/>
      <c r="T771" s="159">
        <f>SUM(T772:T789)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152" t="s">
        <v>81</v>
      </c>
      <c r="AT771" s="160" t="s">
        <v>70</v>
      </c>
      <c r="AU771" s="160" t="s">
        <v>79</v>
      </c>
      <c r="AY771" s="152" t="s">
        <v>150</v>
      </c>
      <c r="BK771" s="161">
        <f>SUM(BK772:BK789)</f>
        <v>0</v>
      </c>
    </row>
    <row r="772" s="2" customFormat="1">
      <c r="A772" s="38"/>
      <c r="B772" s="164"/>
      <c r="C772" s="165" t="s">
        <v>1027</v>
      </c>
      <c r="D772" s="165" t="s">
        <v>152</v>
      </c>
      <c r="E772" s="166" t="s">
        <v>1028</v>
      </c>
      <c r="F772" s="167" t="s">
        <v>1029</v>
      </c>
      <c r="G772" s="168" t="s">
        <v>174</v>
      </c>
      <c r="H772" s="169">
        <v>112.10299999999999</v>
      </c>
      <c r="I772" s="170"/>
      <c r="J772" s="171">
        <f>ROUND(I772*H772,2)</f>
        <v>0</v>
      </c>
      <c r="K772" s="167" t="s">
        <v>156</v>
      </c>
      <c r="L772" s="39"/>
      <c r="M772" s="172" t="s">
        <v>3</v>
      </c>
      <c r="N772" s="173" t="s">
        <v>42</v>
      </c>
      <c r="O772" s="72"/>
      <c r="P772" s="174">
        <f>O772*H772</f>
        <v>0</v>
      </c>
      <c r="Q772" s="174">
        <v>0.00029999999999999997</v>
      </c>
      <c r="R772" s="174">
        <f>Q772*H772</f>
        <v>0.033630899999999998</v>
      </c>
      <c r="S772" s="174">
        <v>0</v>
      </c>
      <c r="T772" s="175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176" t="s">
        <v>256</v>
      </c>
      <c r="AT772" s="176" t="s">
        <v>152</v>
      </c>
      <c r="AU772" s="176" t="s">
        <v>81</v>
      </c>
      <c r="AY772" s="19" t="s">
        <v>150</v>
      </c>
      <c r="BE772" s="177">
        <f>IF(N772="základní",J772,0)</f>
        <v>0</v>
      </c>
      <c r="BF772" s="177">
        <f>IF(N772="snížená",J772,0)</f>
        <v>0</v>
      </c>
      <c r="BG772" s="177">
        <f>IF(N772="zákl. přenesená",J772,0)</f>
        <v>0</v>
      </c>
      <c r="BH772" s="177">
        <f>IF(N772="sníž. přenesená",J772,0)</f>
        <v>0</v>
      </c>
      <c r="BI772" s="177">
        <f>IF(N772="nulová",J772,0)</f>
        <v>0</v>
      </c>
      <c r="BJ772" s="19" t="s">
        <v>79</v>
      </c>
      <c r="BK772" s="177">
        <f>ROUND(I772*H772,2)</f>
        <v>0</v>
      </c>
      <c r="BL772" s="19" t="s">
        <v>256</v>
      </c>
      <c r="BM772" s="176" t="s">
        <v>1030</v>
      </c>
    </row>
    <row r="773" s="2" customFormat="1">
      <c r="A773" s="38"/>
      <c r="B773" s="164"/>
      <c r="C773" s="165" t="s">
        <v>1031</v>
      </c>
      <c r="D773" s="165" t="s">
        <v>152</v>
      </c>
      <c r="E773" s="166" t="s">
        <v>1032</v>
      </c>
      <c r="F773" s="167" t="s">
        <v>1033</v>
      </c>
      <c r="G773" s="168" t="s">
        <v>174</v>
      </c>
      <c r="H773" s="169">
        <v>112.10299999999999</v>
      </c>
      <c r="I773" s="170"/>
      <c r="J773" s="171">
        <f>ROUND(I773*H773,2)</f>
        <v>0</v>
      </c>
      <c r="K773" s="167" t="s">
        <v>156</v>
      </c>
      <c r="L773" s="39"/>
      <c r="M773" s="172" t="s">
        <v>3</v>
      </c>
      <c r="N773" s="173" t="s">
        <v>42</v>
      </c>
      <c r="O773" s="72"/>
      <c r="P773" s="174">
        <f>O773*H773</f>
        <v>0</v>
      </c>
      <c r="Q773" s="174">
        <v>0.0060499999999999998</v>
      </c>
      <c r="R773" s="174">
        <f>Q773*H773</f>
        <v>0.67822315</v>
      </c>
      <c r="S773" s="174">
        <v>0</v>
      </c>
      <c r="T773" s="175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176" t="s">
        <v>256</v>
      </c>
      <c r="AT773" s="176" t="s">
        <v>152</v>
      </c>
      <c r="AU773" s="176" t="s">
        <v>81</v>
      </c>
      <c r="AY773" s="19" t="s">
        <v>150</v>
      </c>
      <c r="BE773" s="177">
        <f>IF(N773="základní",J773,0)</f>
        <v>0</v>
      </c>
      <c r="BF773" s="177">
        <f>IF(N773="snížená",J773,0)</f>
        <v>0</v>
      </c>
      <c r="BG773" s="177">
        <f>IF(N773="zákl. přenesená",J773,0)</f>
        <v>0</v>
      </c>
      <c r="BH773" s="177">
        <f>IF(N773="sníž. přenesená",J773,0)</f>
        <v>0</v>
      </c>
      <c r="BI773" s="177">
        <f>IF(N773="nulová",J773,0)</f>
        <v>0</v>
      </c>
      <c r="BJ773" s="19" t="s">
        <v>79</v>
      </c>
      <c r="BK773" s="177">
        <f>ROUND(I773*H773,2)</f>
        <v>0</v>
      </c>
      <c r="BL773" s="19" t="s">
        <v>256</v>
      </c>
      <c r="BM773" s="176" t="s">
        <v>1034</v>
      </c>
    </row>
    <row r="774" s="13" customFormat="1">
      <c r="A774" s="13"/>
      <c r="B774" s="178"/>
      <c r="C774" s="13"/>
      <c r="D774" s="179" t="s">
        <v>159</v>
      </c>
      <c r="E774" s="180" t="s">
        <v>3</v>
      </c>
      <c r="F774" s="181" t="s">
        <v>647</v>
      </c>
      <c r="G774" s="13"/>
      <c r="H774" s="180" t="s">
        <v>3</v>
      </c>
      <c r="I774" s="182"/>
      <c r="J774" s="13"/>
      <c r="K774" s="13"/>
      <c r="L774" s="178"/>
      <c r="M774" s="183"/>
      <c r="N774" s="184"/>
      <c r="O774" s="184"/>
      <c r="P774" s="184"/>
      <c r="Q774" s="184"/>
      <c r="R774" s="184"/>
      <c r="S774" s="184"/>
      <c r="T774" s="18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80" t="s">
        <v>159</v>
      </c>
      <c r="AU774" s="180" t="s">
        <v>81</v>
      </c>
      <c r="AV774" s="13" t="s">
        <v>79</v>
      </c>
      <c r="AW774" s="13" t="s">
        <v>32</v>
      </c>
      <c r="AX774" s="13" t="s">
        <v>71</v>
      </c>
      <c r="AY774" s="180" t="s">
        <v>150</v>
      </c>
    </row>
    <row r="775" s="14" customFormat="1">
      <c r="A775" s="14"/>
      <c r="B775" s="186"/>
      <c r="C775" s="14"/>
      <c r="D775" s="179" t="s">
        <v>159</v>
      </c>
      <c r="E775" s="187" t="s">
        <v>3</v>
      </c>
      <c r="F775" s="188" t="s">
        <v>1035</v>
      </c>
      <c r="G775" s="14"/>
      <c r="H775" s="189">
        <v>55.052</v>
      </c>
      <c r="I775" s="190"/>
      <c r="J775" s="14"/>
      <c r="K775" s="14"/>
      <c r="L775" s="186"/>
      <c r="M775" s="191"/>
      <c r="N775" s="192"/>
      <c r="O775" s="192"/>
      <c r="P775" s="192"/>
      <c r="Q775" s="192"/>
      <c r="R775" s="192"/>
      <c r="S775" s="192"/>
      <c r="T775" s="19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87" t="s">
        <v>159</v>
      </c>
      <c r="AU775" s="187" t="s">
        <v>81</v>
      </c>
      <c r="AV775" s="14" t="s">
        <v>81</v>
      </c>
      <c r="AW775" s="14" t="s">
        <v>32</v>
      </c>
      <c r="AX775" s="14" t="s">
        <v>71</v>
      </c>
      <c r="AY775" s="187" t="s">
        <v>150</v>
      </c>
    </row>
    <row r="776" s="13" customFormat="1">
      <c r="A776" s="13"/>
      <c r="B776" s="178"/>
      <c r="C776" s="13"/>
      <c r="D776" s="179" t="s">
        <v>159</v>
      </c>
      <c r="E776" s="180" t="s">
        <v>3</v>
      </c>
      <c r="F776" s="181" t="s">
        <v>649</v>
      </c>
      <c r="G776" s="13"/>
      <c r="H776" s="180" t="s">
        <v>3</v>
      </c>
      <c r="I776" s="182"/>
      <c r="J776" s="13"/>
      <c r="K776" s="13"/>
      <c r="L776" s="178"/>
      <c r="M776" s="183"/>
      <c r="N776" s="184"/>
      <c r="O776" s="184"/>
      <c r="P776" s="184"/>
      <c r="Q776" s="184"/>
      <c r="R776" s="184"/>
      <c r="S776" s="184"/>
      <c r="T776" s="18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0" t="s">
        <v>159</v>
      </c>
      <c r="AU776" s="180" t="s">
        <v>81</v>
      </c>
      <c r="AV776" s="13" t="s">
        <v>79</v>
      </c>
      <c r="AW776" s="13" t="s">
        <v>32</v>
      </c>
      <c r="AX776" s="13" t="s">
        <v>71</v>
      </c>
      <c r="AY776" s="180" t="s">
        <v>150</v>
      </c>
    </row>
    <row r="777" s="14" customFormat="1">
      <c r="A777" s="14"/>
      <c r="B777" s="186"/>
      <c r="C777" s="14"/>
      <c r="D777" s="179" t="s">
        <v>159</v>
      </c>
      <c r="E777" s="187" t="s">
        <v>3</v>
      </c>
      <c r="F777" s="188" t="s">
        <v>1036</v>
      </c>
      <c r="G777" s="14"/>
      <c r="H777" s="189">
        <v>24.606000000000002</v>
      </c>
      <c r="I777" s="190"/>
      <c r="J777" s="14"/>
      <c r="K777" s="14"/>
      <c r="L777" s="186"/>
      <c r="M777" s="191"/>
      <c r="N777" s="192"/>
      <c r="O777" s="192"/>
      <c r="P777" s="192"/>
      <c r="Q777" s="192"/>
      <c r="R777" s="192"/>
      <c r="S777" s="192"/>
      <c r="T777" s="19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87" t="s">
        <v>159</v>
      </c>
      <c r="AU777" s="187" t="s">
        <v>81</v>
      </c>
      <c r="AV777" s="14" t="s">
        <v>81</v>
      </c>
      <c r="AW777" s="14" t="s">
        <v>32</v>
      </c>
      <c r="AX777" s="14" t="s">
        <v>71</v>
      </c>
      <c r="AY777" s="187" t="s">
        <v>150</v>
      </c>
    </row>
    <row r="778" s="13" customFormat="1">
      <c r="A778" s="13"/>
      <c r="B778" s="178"/>
      <c r="C778" s="13"/>
      <c r="D778" s="179" t="s">
        <v>159</v>
      </c>
      <c r="E778" s="180" t="s">
        <v>3</v>
      </c>
      <c r="F778" s="181" t="s">
        <v>651</v>
      </c>
      <c r="G778" s="13"/>
      <c r="H778" s="180" t="s">
        <v>3</v>
      </c>
      <c r="I778" s="182"/>
      <c r="J778" s="13"/>
      <c r="K778" s="13"/>
      <c r="L778" s="178"/>
      <c r="M778" s="183"/>
      <c r="N778" s="184"/>
      <c r="O778" s="184"/>
      <c r="P778" s="184"/>
      <c r="Q778" s="184"/>
      <c r="R778" s="184"/>
      <c r="S778" s="184"/>
      <c r="T778" s="18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80" t="s">
        <v>159</v>
      </c>
      <c r="AU778" s="180" t="s">
        <v>81</v>
      </c>
      <c r="AV778" s="13" t="s">
        <v>79</v>
      </c>
      <c r="AW778" s="13" t="s">
        <v>32</v>
      </c>
      <c r="AX778" s="13" t="s">
        <v>71</v>
      </c>
      <c r="AY778" s="180" t="s">
        <v>150</v>
      </c>
    </row>
    <row r="779" s="14" customFormat="1">
      <c r="A779" s="14"/>
      <c r="B779" s="186"/>
      <c r="C779" s="14"/>
      <c r="D779" s="179" t="s">
        <v>159</v>
      </c>
      <c r="E779" s="187" t="s">
        <v>3</v>
      </c>
      <c r="F779" s="188" t="s">
        <v>1037</v>
      </c>
      <c r="G779" s="14"/>
      <c r="H779" s="189">
        <v>10.095000000000001</v>
      </c>
      <c r="I779" s="190"/>
      <c r="J779" s="14"/>
      <c r="K779" s="14"/>
      <c r="L779" s="186"/>
      <c r="M779" s="191"/>
      <c r="N779" s="192"/>
      <c r="O779" s="192"/>
      <c r="P779" s="192"/>
      <c r="Q779" s="192"/>
      <c r="R779" s="192"/>
      <c r="S779" s="192"/>
      <c r="T779" s="19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87" t="s">
        <v>159</v>
      </c>
      <c r="AU779" s="187" t="s">
        <v>81</v>
      </c>
      <c r="AV779" s="14" t="s">
        <v>81</v>
      </c>
      <c r="AW779" s="14" t="s">
        <v>32</v>
      </c>
      <c r="AX779" s="14" t="s">
        <v>71</v>
      </c>
      <c r="AY779" s="187" t="s">
        <v>150</v>
      </c>
    </row>
    <row r="780" s="13" customFormat="1">
      <c r="A780" s="13"/>
      <c r="B780" s="178"/>
      <c r="C780" s="13"/>
      <c r="D780" s="179" t="s">
        <v>159</v>
      </c>
      <c r="E780" s="180" t="s">
        <v>3</v>
      </c>
      <c r="F780" s="181" t="s">
        <v>656</v>
      </c>
      <c r="G780" s="13"/>
      <c r="H780" s="180" t="s">
        <v>3</v>
      </c>
      <c r="I780" s="182"/>
      <c r="J780" s="13"/>
      <c r="K780" s="13"/>
      <c r="L780" s="178"/>
      <c r="M780" s="183"/>
      <c r="N780" s="184"/>
      <c r="O780" s="184"/>
      <c r="P780" s="184"/>
      <c r="Q780" s="184"/>
      <c r="R780" s="184"/>
      <c r="S780" s="184"/>
      <c r="T780" s="18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80" t="s">
        <v>159</v>
      </c>
      <c r="AU780" s="180" t="s">
        <v>81</v>
      </c>
      <c r="AV780" s="13" t="s">
        <v>79</v>
      </c>
      <c r="AW780" s="13" t="s">
        <v>32</v>
      </c>
      <c r="AX780" s="13" t="s">
        <v>71</v>
      </c>
      <c r="AY780" s="180" t="s">
        <v>150</v>
      </c>
    </row>
    <row r="781" s="14" customFormat="1">
      <c r="A781" s="14"/>
      <c r="B781" s="186"/>
      <c r="C781" s="14"/>
      <c r="D781" s="179" t="s">
        <v>159</v>
      </c>
      <c r="E781" s="187" t="s">
        <v>3</v>
      </c>
      <c r="F781" s="188" t="s">
        <v>1038</v>
      </c>
      <c r="G781" s="14"/>
      <c r="H781" s="189">
        <v>10.74</v>
      </c>
      <c r="I781" s="190"/>
      <c r="J781" s="14"/>
      <c r="K781" s="14"/>
      <c r="L781" s="186"/>
      <c r="M781" s="191"/>
      <c r="N781" s="192"/>
      <c r="O781" s="192"/>
      <c r="P781" s="192"/>
      <c r="Q781" s="192"/>
      <c r="R781" s="192"/>
      <c r="S781" s="192"/>
      <c r="T781" s="19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87" t="s">
        <v>159</v>
      </c>
      <c r="AU781" s="187" t="s">
        <v>81</v>
      </c>
      <c r="AV781" s="14" t="s">
        <v>81</v>
      </c>
      <c r="AW781" s="14" t="s">
        <v>32</v>
      </c>
      <c r="AX781" s="14" t="s">
        <v>71</v>
      </c>
      <c r="AY781" s="187" t="s">
        <v>150</v>
      </c>
    </row>
    <row r="782" s="13" customFormat="1">
      <c r="A782" s="13"/>
      <c r="B782" s="178"/>
      <c r="C782" s="13"/>
      <c r="D782" s="179" t="s">
        <v>159</v>
      </c>
      <c r="E782" s="180" t="s">
        <v>3</v>
      </c>
      <c r="F782" s="181" t="s">
        <v>658</v>
      </c>
      <c r="G782" s="13"/>
      <c r="H782" s="180" t="s">
        <v>3</v>
      </c>
      <c r="I782" s="182"/>
      <c r="J782" s="13"/>
      <c r="K782" s="13"/>
      <c r="L782" s="178"/>
      <c r="M782" s="183"/>
      <c r="N782" s="184"/>
      <c r="O782" s="184"/>
      <c r="P782" s="184"/>
      <c r="Q782" s="184"/>
      <c r="R782" s="184"/>
      <c r="S782" s="184"/>
      <c r="T782" s="18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80" t="s">
        <v>159</v>
      </c>
      <c r="AU782" s="180" t="s">
        <v>81</v>
      </c>
      <c r="AV782" s="13" t="s">
        <v>79</v>
      </c>
      <c r="AW782" s="13" t="s">
        <v>32</v>
      </c>
      <c r="AX782" s="13" t="s">
        <v>71</v>
      </c>
      <c r="AY782" s="180" t="s">
        <v>150</v>
      </c>
    </row>
    <row r="783" s="14" customFormat="1">
      <c r="A783" s="14"/>
      <c r="B783" s="186"/>
      <c r="C783" s="14"/>
      <c r="D783" s="179" t="s">
        <v>159</v>
      </c>
      <c r="E783" s="187" t="s">
        <v>3</v>
      </c>
      <c r="F783" s="188" t="s">
        <v>1039</v>
      </c>
      <c r="G783" s="14"/>
      <c r="H783" s="189">
        <v>6.3899999999999997</v>
      </c>
      <c r="I783" s="190"/>
      <c r="J783" s="14"/>
      <c r="K783" s="14"/>
      <c r="L783" s="186"/>
      <c r="M783" s="191"/>
      <c r="N783" s="192"/>
      <c r="O783" s="192"/>
      <c r="P783" s="192"/>
      <c r="Q783" s="192"/>
      <c r="R783" s="192"/>
      <c r="S783" s="192"/>
      <c r="T783" s="19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87" t="s">
        <v>159</v>
      </c>
      <c r="AU783" s="187" t="s">
        <v>81</v>
      </c>
      <c r="AV783" s="14" t="s">
        <v>81</v>
      </c>
      <c r="AW783" s="14" t="s">
        <v>32</v>
      </c>
      <c r="AX783" s="14" t="s">
        <v>71</v>
      </c>
      <c r="AY783" s="187" t="s">
        <v>150</v>
      </c>
    </row>
    <row r="784" s="13" customFormat="1">
      <c r="A784" s="13"/>
      <c r="B784" s="178"/>
      <c r="C784" s="13"/>
      <c r="D784" s="179" t="s">
        <v>159</v>
      </c>
      <c r="E784" s="180" t="s">
        <v>3</v>
      </c>
      <c r="F784" s="181" t="s">
        <v>660</v>
      </c>
      <c r="G784" s="13"/>
      <c r="H784" s="180" t="s">
        <v>3</v>
      </c>
      <c r="I784" s="182"/>
      <c r="J784" s="13"/>
      <c r="K784" s="13"/>
      <c r="L784" s="178"/>
      <c r="M784" s="183"/>
      <c r="N784" s="184"/>
      <c r="O784" s="184"/>
      <c r="P784" s="184"/>
      <c r="Q784" s="184"/>
      <c r="R784" s="184"/>
      <c r="S784" s="184"/>
      <c r="T784" s="18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80" t="s">
        <v>159</v>
      </c>
      <c r="AU784" s="180" t="s">
        <v>81</v>
      </c>
      <c r="AV784" s="13" t="s">
        <v>79</v>
      </c>
      <c r="AW784" s="13" t="s">
        <v>32</v>
      </c>
      <c r="AX784" s="13" t="s">
        <v>71</v>
      </c>
      <c r="AY784" s="180" t="s">
        <v>150</v>
      </c>
    </row>
    <row r="785" s="14" customFormat="1">
      <c r="A785" s="14"/>
      <c r="B785" s="186"/>
      <c r="C785" s="14"/>
      <c r="D785" s="179" t="s">
        <v>159</v>
      </c>
      <c r="E785" s="187" t="s">
        <v>3</v>
      </c>
      <c r="F785" s="188" t="s">
        <v>1040</v>
      </c>
      <c r="G785" s="14"/>
      <c r="H785" s="189">
        <v>5.2199999999999998</v>
      </c>
      <c r="I785" s="190"/>
      <c r="J785" s="14"/>
      <c r="K785" s="14"/>
      <c r="L785" s="186"/>
      <c r="M785" s="191"/>
      <c r="N785" s="192"/>
      <c r="O785" s="192"/>
      <c r="P785" s="192"/>
      <c r="Q785" s="192"/>
      <c r="R785" s="192"/>
      <c r="S785" s="192"/>
      <c r="T785" s="19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187" t="s">
        <v>159</v>
      </c>
      <c r="AU785" s="187" t="s">
        <v>81</v>
      </c>
      <c r="AV785" s="14" t="s">
        <v>81</v>
      </c>
      <c r="AW785" s="14" t="s">
        <v>32</v>
      </c>
      <c r="AX785" s="14" t="s">
        <v>71</v>
      </c>
      <c r="AY785" s="187" t="s">
        <v>150</v>
      </c>
    </row>
    <row r="786" s="15" customFormat="1">
      <c r="A786" s="15"/>
      <c r="B786" s="194"/>
      <c r="C786" s="15"/>
      <c r="D786" s="179" t="s">
        <v>159</v>
      </c>
      <c r="E786" s="195" t="s">
        <v>3</v>
      </c>
      <c r="F786" s="196" t="s">
        <v>211</v>
      </c>
      <c r="G786" s="15"/>
      <c r="H786" s="197">
        <v>112.10299999999999</v>
      </c>
      <c r="I786" s="198"/>
      <c r="J786" s="15"/>
      <c r="K786" s="15"/>
      <c r="L786" s="194"/>
      <c r="M786" s="199"/>
      <c r="N786" s="200"/>
      <c r="O786" s="200"/>
      <c r="P786" s="200"/>
      <c r="Q786" s="200"/>
      <c r="R786" s="200"/>
      <c r="S786" s="200"/>
      <c r="T786" s="20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195" t="s">
        <v>159</v>
      </c>
      <c r="AU786" s="195" t="s">
        <v>81</v>
      </c>
      <c r="AV786" s="15" t="s">
        <v>157</v>
      </c>
      <c r="AW786" s="15" t="s">
        <v>32</v>
      </c>
      <c r="AX786" s="15" t="s">
        <v>79</v>
      </c>
      <c r="AY786" s="195" t="s">
        <v>150</v>
      </c>
    </row>
    <row r="787" s="2" customFormat="1" ht="16.5" customHeight="1">
      <c r="A787" s="38"/>
      <c r="B787" s="164"/>
      <c r="C787" s="210" t="s">
        <v>1041</v>
      </c>
      <c r="D787" s="210" t="s">
        <v>380</v>
      </c>
      <c r="E787" s="211" t="s">
        <v>1042</v>
      </c>
      <c r="F787" s="212" t="s">
        <v>1043</v>
      </c>
      <c r="G787" s="213" t="s">
        <v>174</v>
      </c>
      <c r="H787" s="214">
        <v>123.313</v>
      </c>
      <c r="I787" s="215"/>
      <c r="J787" s="216">
        <f>ROUND(I787*H787,2)</f>
        <v>0</v>
      </c>
      <c r="K787" s="212" t="s">
        <v>156</v>
      </c>
      <c r="L787" s="217"/>
      <c r="M787" s="218" t="s">
        <v>3</v>
      </c>
      <c r="N787" s="219" t="s">
        <v>42</v>
      </c>
      <c r="O787" s="72"/>
      <c r="P787" s="174">
        <f>O787*H787</f>
        <v>0</v>
      </c>
      <c r="Q787" s="174">
        <v>0.0129</v>
      </c>
      <c r="R787" s="174">
        <f>Q787*H787</f>
        <v>1.5907377</v>
      </c>
      <c r="S787" s="174">
        <v>0</v>
      </c>
      <c r="T787" s="175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176" t="s">
        <v>364</v>
      </c>
      <c r="AT787" s="176" t="s">
        <v>380</v>
      </c>
      <c r="AU787" s="176" t="s">
        <v>81</v>
      </c>
      <c r="AY787" s="19" t="s">
        <v>150</v>
      </c>
      <c r="BE787" s="177">
        <f>IF(N787="základní",J787,0)</f>
        <v>0</v>
      </c>
      <c r="BF787" s="177">
        <f>IF(N787="snížená",J787,0)</f>
        <v>0</v>
      </c>
      <c r="BG787" s="177">
        <f>IF(N787="zákl. přenesená",J787,0)</f>
        <v>0</v>
      </c>
      <c r="BH787" s="177">
        <f>IF(N787="sníž. přenesená",J787,0)</f>
        <v>0</v>
      </c>
      <c r="BI787" s="177">
        <f>IF(N787="nulová",J787,0)</f>
        <v>0</v>
      </c>
      <c r="BJ787" s="19" t="s">
        <v>79</v>
      </c>
      <c r="BK787" s="177">
        <f>ROUND(I787*H787,2)</f>
        <v>0</v>
      </c>
      <c r="BL787" s="19" t="s">
        <v>256</v>
      </c>
      <c r="BM787" s="176" t="s">
        <v>1044</v>
      </c>
    </row>
    <row r="788" s="14" customFormat="1">
      <c r="A788" s="14"/>
      <c r="B788" s="186"/>
      <c r="C788" s="14"/>
      <c r="D788" s="179" t="s">
        <v>159</v>
      </c>
      <c r="E788" s="14"/>
      <c r="F788" s="188" t="s">
        <v>1045</v>
      </c>
      <c r="G788" s="14"/>
      <c r="H788" s="189">
        <v>123.313</v>
      </c>
      <c r="I788" s="190"/>
      <c r="J788" s="14"/>
      <c r="K788" s="14"/>
      <c r="L788" s="186"/>
      <c r="M788" s="191"/>
      <c r="N788" s="192"/>
      <c r="O788" s="192"/>
      <c r="P788" s="192"/>
      <c r="Q788" s="192"/>
      <c r="R788" s="192"/>
      <c r="S788" s="192"/>
      <c r="T788" s="19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187" t="s">
        <v>159</v>
      </c>
      <c r="AU788" s="187" t="s">
        <v>81</v>
      </c>
      <c r="AV788" s="14" t="s">
        <v>81</v>
      </c>
      <c r="AW788" s="14" t="s">
        <v>4</v>
      </c>
      <c r="AX788" s="14" t="s">
        <v>79</v>
      </c>
      <c r="AY788" s="187" t="s">
        <v>150</v>
      </c>
    </row>
    <row r="789" s="2" customFormat="1" ht="44.25" customHeight="1">
      <c r="A789" s="38"/>
      <c r="B789" s="164"/>
      <c r="C789" s="165" t="s">
        <v>1046</v>
      </c>
      <c r="D789" s="165" t="s">
        <v>152</v>
      </c>
      <c r="E789" s="166" t="s">
        <v>1047</v>
      </c>
      <c r="F789" s="167" t="s">
        <v>1048</v>
      </c>
      <c r="G789" s="168" t="s">
        <v>181</v>
      </c>
      <c r="H789" s="169">
        <v>2.3029999999999999</v>
      </c>
      <c r="I789" s="170"/>
      <c r="J789" s="171">
        <f>ROUND(I789*H789,2)</f>
        <v>0</v>
      </c>
      <c r="K789" s="167" t="s">
        <v>156</v>
      </c>
      <c r="L789" s="39"/>
      <c r="M789" s="172" t="s">
        <v>3</v>
      </c>
      <c r="N789" s="173" t="s">
        <v>42</v>
      </c>
      <c r="O789" s="72"/>
      <c r="P789" s="174">
        <f>O789*H789</f>
        <v>0</v>
      </c>
      <c r="Q789" s="174">
        <v>0</v>
      </c>
      <c r="R789" s="174">
        <f>Q789*H789</f>
        <v>0</v>
      </c>
      <c r="S789" s="174">
        <v>0</v>
      </c>
      <c r="T789" s="175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176" t="s">
        <v>256</v>
      </c>
      <c r="AT789" s="176" t="s">
        <v>152</v>
      </c>
      <c r="AU789" s="176" t="s">
        <v>81</v>
      </c>
      <c r="AY789" s="19" t="s">
        <v>150</v>
      </c>
      <c r="BE789" s="177">
        <f>IF(N789="základní",J789,0)</f>
        <v>0</v>
      </c>
      <c r="BF789" s="177">
        <f>IF(N789="snížená",J789,0)</f>
        <v>0</v>
      </c>
      <c r="BG789" s="177">
        <f>IF(N789="zákl. přenesená",J789,0)</f>
        <v>0</v>
      </c>
      <c r="BH789" s="177">
        <f>IF(N789="sníž. přenesená",J789,0)</f>
        <v>0</v>
      </c>
      <c r="BI789" s="177">
        <f>IF(N789="nulová",J789,0)</f>
        <v>0</v>
      </c>
      <c r="BJ789" s="19" t="s">
        <v>79</v>
      </c>
      <c r="BK789" s="177">
        <f>ROUND(I789*H789,2)</f>
        <v>0</v>
      </c>
      <c r="BL789" s="19" t="s">
        <v>256</v>
      </c>
      <c r="BM789" s="176" t="s">
        <v>1049</v>
      </c>
    </row>
    <row r="790" s="12" customFormat="1" ht="22.8" customHeight="1">
      <c r="A790" s="12"/>
      <c r="B790" s="151"/>
      <c r="C790" s="12"/>
      <c r="D790" s="152" t="s">
        <v>70</v>
      </c>
      <c r="E790" s="162" t="s">
        <v>1050</v>
      </c>
      <c r="F790" s="162" t="s">
        <v>1051</v>
      </c>
      <c r="G790" s="12"/>
      <c r="H790" s="12"/>
      <c r="I790" s="154"/>
      <c r="J790" s="163">
        <f>BK790</f>
        <v>0</v>
      </c>
      <c r="K790" s="12"/>
      <c r="L790" s="151"/>
      <c r="M790" s="156"/>
      <c r="N790" s="157"/>
      <c r="O790" s="157"/>
      <c r="P790" s="158">
        <f>SUM(P791:P796)</f>
        <v>0</v>
      </c>
      <c r="Q790" s="157"/>
      <c r="R790" s="158">
        <f>SUM(R791:R796)</f>
        <v>0.0048576000000000001</v>
      </c>
      <c r="S790" s="157"/>
      <c r="T790" s="159">
        <f>SUM(T791:T796)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152" t="s">
        <v>81</v>
      </c>
      <c r="AT790" s="160" t="s">
        <v>70</v>
      </c>
      <c r="AU790" s="160" t="s">
        <v>79</v>
      </c>
      <c r="AY790" s="152" t="s">
        <v>150</v>
      </c>
      <c r="BK790" s="161">
        <f>SUM(BK791:BK796)</f>
        <v>0</v>
      </c>
    </row>
    <row r="791" s="2" customFormat="1">
      <c r="A791" s="38"/>
      <c r="B791" s="164"/>
      <c r="C791" s="165" t="s">
        <v>1052</v>
      </c>
      <c r="D791" s="165" t="s">
        <v>152</v>
      </c>
      <c r="E791" s="166" t="s">
        <v>1053</v>
      </c>
      <c r="F791" s="167" t="s">
        <v>1054</v>
      </c>
      <c r="G791" s="168" t="s">
        <v>174</v>
      </c>
      <c r="H791" s="169">
        <v>10.560000000000001</v>
      </c>
      <c r="I791" s="170"/>
      <c r="J791" s="171">
        <f>ROUND(I791*H791,2)</f>
        <v>0</v>
      </c>
      <c r="K791" s="167" t="s">
        <v>156</v>
      </c>
      <c r="L791" s="39"/>
      <c r="M791" s="172" t="s">
        <v>3</v>
      </c>
      <c r="N791" s="173" t="s">
        <v>42</v>
      </c>
      <c r="O791" s="72"/>
      <c r="P791" s="174">
        <f>O791*H791</f>
        <v>0</v>
      </c>
      <c r="Q791" s="174">
        <v>0.00021000000000000001</v>
      </c>
      <c r="R791" s="174">
        <f>Q791*H791</f>
        <v>0.0022176000000000001</v>
      </c>
      <c r="S791" s="174">
        <v>0</v>
      </c>
      <c r="T791" s="175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176" t="s">
        <v>256</v>
      </c>
      <c r="AT791" s="176" t="s">
        <v>152</v>
      </c>
      <c r="AU791" s="176" t="s">
        <v>81</v>
      </c>
      <c r="AY791" s="19" t="s">
        <v>150</v>
      </c>
      <c r="BE791" s="177">
        <f>IF(N791="základní",J791,0)</f>
        <v>0</v>
      </c>
      <c r="BF791" s="177">
        <f>IF(N791="snížená",J791,0)</f>
        <v>0</v>
      </c>
      <c r="BG791" s="177">
        <f>IF(N791="zákl. přenesená",J791,0)</f>
        <v>0</v>
      </c>
      <c r="BH791" s="177">
        <f>IF(N791="sníž. přenesená",J791,0)</f>
        <v>0</v>
      </c>
      <c r="BI791" s="177">
        <f>IF(N791="nulová",J791,0)</f>
        <v>0</v>
      </c>
      <c r="BJ791" s="19" t="s">
        <v>79</v>
      </c>
      <c r="BK791" s="177">
        <f>ROUND(I791*H791,2)</f>
        <v>0</v>
      </c>
      <c r="BL791" s="19" t="s">
        <v>256</v>
      </c>
      <c r="BM791" s="176" t="s">
        <v>1055</v>
      </c>
    </row>
    <row r="792" s="13" customFormat="1">
      <c r="A792" s="13"/>
      <c r="B792" s="178"/>
      <c r="C792" s="13"/>
      <c r="D792" s="179" t="s">
        <v>159</v>
      </c>
      <c r="E792" s="180" t="s">
        <v>3</v>
      </c>
      <c r="F792" s="181" t="s">
        <v>1056</v>
      </c>
      <c r="G792" s="13"/>
      <c r="H792" s="180" t="s">
        <v>3</v>
      </c>
      <c r="I792" s="182"/>
      <c r="J792" s="13"/>
      <c r="K792" s="13"/>
      <c r="L792" s="178"/>
      <c r="M792" s="183"/>
      <c r="N792" s="184"/>
      <c r="O792" s="184"/>
      <c r="P792" s="184"/>
      <c r="Q792" s="184"/>
      <c r="R792" s="184"/>
      <c r="S792" s="184"/>
      <c r="T792" s="18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80" t="s">
        <v>159</v>
      </c>
      <c r="AU792" s="180" t="s">
        <v>81</v>
      </c>
      <c r="AV792" s="13" t="s">
        <v>79</v>
      </c>
      <c r="AW792" s="13" t="s">
        <v>32</v>
      </c>
      <c r="AX792" s="13" t="s">
        <v>71</v>
      </c>
      <c r="AY792" s="180" t="s">
        <v>150</v>
      </c>
    </row>
    <row r="793" s="14" customFormat="1">
      <c r="A793" s="14"/>
      <c r="B793" s="186"/>
      <c r="C793" s="14"/>
      <c r="D793" s="179" t="s">
        <v>159</v>
      </c>
      <c r="E793" s="187" t="s">
        <v>3</v>
      </c>
      <c r="F793" s="188" t="s">
        <v>1057</v>
      </c>
      <c r="G793" s="14"/>
      <c r="H793" s="189">
        <v>10.560000000000001</v>
      </c>
      <c r="I793" s="190"/>
      <c r="J793" s="14"/>
      <c r="K793" s="14"/>
      <c r="L793" s="186"/>
      <c r="M793" s="191"/>
      <c r="N793" s="192"/>
      <c r="O793" s="192"/>
      <c r="P793" s="192"/>
      <c r="Q793" s="192"/>
      <c r="R793" s="192"/>
      <c r="S793" s="192"/>
      <c r="T793" s="19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87" t="s">
        <v>159</v>
      </c>
      <c r="AU793" s="187" t="s">
        <v>81</v>
      </c>
      <c r="AV793" s="14" t="s">
        <v>81</v>
      </c>
      <c r="AW793" s="14" t="s">
        <v>32</v>
      </c>
      <c r="AX793" s="14" t="s">
        <v>79</v>
      </c>
      <c r="AY793" s="187" t="s">
        <v>150</v>
      </c>
    </row>
    <row r="794" s="2" customFormat="1">
      <c r="A794" s="38"/>
      <c r="B794" s="164"/>
      <c r="C794" s="165" t="s">
        <v>1058</v>
      </c>
      <c r="D794" s="165" t="s">
        <v>152</v>
      </c>
      <c r="E794" s="166" t="s">
        <v>1059</v>
      </c>
      <c r="F794" s="167" t="s">
        <v>1060</v>
      </c>
      <c r="G794" s="168" t="s">
        <v>174</v>
      </c>
      <c r="H794" s="169">
        <v>10.560000000000001</v>
      </c>
      <c r="I794" s="170"/>
      <c r="J794" s="171">
        <f>ROUND(I794*H794,2)</f>
        <v>0</v>
      </c>
      <c r="K794" s="167" t="s">
        <v>156</v>
      </c>
      <c r="L794" s="39"/>
      <c r="M794" s="172" t="s">
        <v>3</v>
      </c>
      <c r="N794" s="173" t="s">
        <v>42</v>
      </c>
      <c r="O794" s="72"/>
      <c r="P794" s="174">
        <f>O794*H794</f>
        <v>0</v>
      </c>
      <c r="Q794" s="174">
        <v>0.00025000000000000001</v>
      </c>
      <c r="R794" s="174">
        <f>Q794*H794</f>
        <v>0.00264</v>
      </c>
      <c r="S794" s="174">
        <v>0</v>
      </c>
      <c r="T794" s="175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176" t="s">
        <v>256</v>
      </c>
      <c r="AT794" s="176" t="s">
        <v>152</v>
      </c>
      <c r="AU794" s="176" t="s">
        <v>81</v>
      </c>
      <c r="AY794" s="19" t="s">
        <v>150</v>
      </c>
      <c r="BE794" s="177">
        <f>IF(N794="základní",J794,0)</f>
        <v>0</v>
      </c>
      <c r="BF794" s="177">
        <f>IF(N794="snížená",J794,0)</f>
        <v>0</v>
      </c>
      <c r="BG794" s="177">
        <f>IF(N794="zákl. přenesená",J794,0)</f>
        <v>0</v>
      </c>
      <c r="BH794" s="177">
        <f>IF(N794="sníž. přenesená",J794,0)</f>
        <v>0</v>
      </c>
      <c r="BI794" s="177">
        <f>IF(N794="nulová",J794,0)</f>
        <v>0</v>
      </c>
      <c r="BJ794" s="19" t="s">
        <v>79</v>
      </c>
      <c r="BK794" s="177">
        <f>ROUND(I794*H794,2)</f>
        <v>0</v>
      </c>
      <c r="BL794" s="19" t="s">
        <v>256</v>
      </c>
      <c r="BM794" s="176" t="s">
        <v>1061</v>
      </c>
    </row>
    <row r="795" s="13" customFormat="1">
      <c r="A795" s="13"/>
      <c r="B795" s="178"/>
      <c r="C795" s="13"/>
      <c r="D795" s="179" t="s">
        <v>159</v>
      </c>
      <c r="E795" s="180" t="s">
        <v>3</v>
      </c>
      <c r="F795" s="181" t="s">
        <v>1056</v>
      </c>
      <c r="G795" s="13"/>
      <c r="H795" s="180" t="s">
        <v>3</v>
      </c>
      <c r="I795" s="182"/>
      <c r="J795" s="13"/>
      <c r="K795" s="13"/>
      <c r="L795" s="178"/>
      <c r="M795" s="183"/>
      <c r="N795" s="184"/>
      <c r="O795" s="184"/>
      <c r="P795" s="184"/>
      <c r="Q795" s="184"/>
      <c r="R795" s="184"/>
      <c r="S795" s="184"/>
      <c r="T795" s="18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80" t="s">
        <v>159</v>
      </c>
      <c r="AU795" s="180" t="s">
        <v>81</v>
      </c>
      <c r="AV795" s="13" t="s">
        <v>79</v>
      </c>
      <c r="AW795" s="13" t="s">
        <v>32</v>
      </c>
      <c r="AX795" s="13" t="s">
        <v>71</v>
      </c>
      <c r="AY795" s="180" t="s">
        <v>150</v>
      </c>
    </row>
    <row r="796" s="14" customFormat="1">
      <c r="A796" s="14"/>
      <c r="B796" s="186"/>
      <c r="C796" s="14"/>
      <c r="D796" s="179" t="s">
        <v>159</v>
      </c>
      <c r="E796" s="187" t="s">
        <v>3</v>
      </c>
      <c r="F796" s="188" t="s">
        <v>1057</v>
      </c>
      <c r="G796" s="14"/>
      <c r="H796" s="189">
        <v>10.560000000000001</v>
      </c>
      <c r="I796" s="190"/>
      <c r="J796" s="14"/>
      <c r="K796" s="14"/>
      <c r="L796" s="186"/>
      <c r="M796" s="191"/>
      <c r="N796" s="192"/>
      <c r="O796" s="192"/>
      <c r="P796" s="192"/>
      <c r="Q796" s="192"/>
      <c r="R796" s="192"/>
      <c r="S796" s="192"/>
      <c r="T796" s="19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187" t="s">
        <v>159</v>
      </c>
      <c r="AU796" s="187" t="s">
        <v>81</v>
      </c>
      <c r="AV796" s="14" t="s">
        <v>81</v>
      </c>
      <c r="AW796" s="14" t="s">
        <v>32</v>
      </c>
      <c r="AX796" s="14" t="s">
        <v>79</v>
      </c>
      <c r="AY796" s="187" t="s">
        <v>150</v>
      </c>
    </row>
    <row r="797" s="12" customFormat="1" ht="22.8" customHeight="1">
      <c r="A797" s="12"/>
      <c r="B797" s="151"/>
      <c r="C797" s="12"/>
      <c r="D797" s="152" t="s">
        <v>70</v>
      </c>
      <c r="E797" s="162" t="s">
        <v>1062</v>
      </c>
      <c r="F797" s="162" t="s">
        <v>1063</v>
      </c>
      <c r="G797" s="12"/>
      <c r="H797" s="12"/>
      <c r="I797" s="154"/>
      <c r="J797" s="163">
        <f>BK797</f>
        <v>0</v>
      </c>
      <c r="K797" s="12"/>
      <c r="L797" s="151"/>
      <c r="M797" s="156"/>
      <c r="N797" s="157"/>
      <c r="O797" s="157"/>
      <c r="P797" s="158">
        <f>SUM(P798:P835)</f>
        <v>0</v>
      </c>
      <c r="Q797" s="157"/>
      <c r="R797" s="158">
        <f>SUM(R798:R835)</f>
        <v>0.027181959999999998</v>
      </c>
      <c r="S797" s="157"/>
      <c r="T797" s="159">
        <f>SUM(T798:T835)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152" t="s">
        <v>81</v>
      </c>
      <c r="AT797" s="160" t="s">
        <v>70</v>
      </c>
      <c r="AU797" s="160" t="s">
        <v>79</v>
      </c>
      <c r="AY797" s="152" t="s">
        <v>150</v>
      </c>
      <c r="BK797" s="161">
        <f>SUM(BK798:BK835)</f>
        <v>0</v>
      </c>
    </row>
    <row r="798" s="2" customFormat="1" ht="16.5" customHeight="1">
      <c r="A798" s="38"/>
      <c r="B798" s="164"/>
      <c r="C798" s="165" t="s">
        <v>1064</v>
      </c>
      <c r="D798" s="165" t="s">
        <v>152</v>
      </c>
      <c r="E798" s="166" t="s">
        <v>1065</v>
      </c>
      <c r="F798" s="167" t="s">
        <v>1066</v>
      </c>
      <c r="G798" s="168" t="s">
        <v>174</v>
      </c>
      <c r="H798" s="169">
        <v>424.471</v>
      </c>
      <c r="I798" s="170"/>
      <c r="J798" s="171">
        <f>ROUND(I798*H798,2)</f>
        <v>0</v>
      </c>
      <c r="K798" s="167" t="s">
        <v>3</v>
      </c>
      <c r="L798" s="39"/>
      <c r="M798" s="172" t="s">
        <v>3</v>
      </c>
      <c r="N798" s="173" t="s">
        <v>42</v>
      </c>
      <c r="O798" s="72"/>
      <c r="P798" s="174">
        <f>O798*H798</f>
        <v>0</v>
      </c>
      <c r="Q798" s="174">
        <v>0</v>
      </c>
      <c r="R798" s="174">
        <f>Q798*H798</f>
        <v>0</v>
      </c>
      <c r="S798" s="174">
        <v>0</v>
      </c>
      <c r="T798" s="175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76" t="s">
        <v>256</v>
      </c>
      <c r="AT798" s="176" t="s">
        <v>152</v>
      </c>
      <c r="AU798" s="176" t="s">
        <v>81</v>
      </c>
      <c r="AY798" s="19" t="s">
        <v>150</v>
      </c>
      <c r="BE798" s="177">
        <f>IF(N798="základní",J798,0)</f>
        <v>0</v>
      </c>
      <c r="BF798" s="177">
        <f>IF(N798="snížená",J798,0)</f>
        <v>0</v>
      </c>
      <c r="BG798" s="177">
        <f>IF(N798="zákl. přenesená",J798,0)</f>
        <v>0</v>
      </c>
      <c r="BH798" s="177">
        <f>IF(N798="sníž. přenesená",J798,0)</f>
        <v>0</v>
      </c>
      <c r="BI798" s="177">
        <f>IF(N798="nulová",J798,0)</f>
        <v>0</v>
      </c>
      <c r="BJ798" s="19" t="s">
        <v>79</v>
      </c>
      <c r="BK798" s="177">
        <f>ROUND(I798*H798,2)</f>
        <v>0</v>
      </c>
      <c r="BL798" s="19" t="s">
        <v>256</v>
      </c>
      <c r="BM798" s="176" t="s">
        <v>1067</v>
      </c>
    </row>
    <row r="799" s="13" customFormat="1">
      <c r="A799" s="13"/>
      <c r="B799" s="178"/>
      <c r="C799" s="13"/>
      <c r="D799" s="179" t="s">
        <v>159</v>
      </c>
      <c r="E799" s="180" t="s">
        <v>3</v>
      </c>
      <c r="F799" s="181" t="s">
        <v>304</v>
      </c>
      <c r="G799" s="13"/>
      <c r="H799" s="180" t="s">
        <v>3</v>
      </c>
      <c r="I799" s="182"/>
      <c r="J799" s="13"/>
      <c r="K799" s="13"/>
      <c r="L799" s="178"/>
      <c r="M799" s="183"/>
      <c r="N799" s="184"/>
      <c r="O799" s="184"/>
      <c r="P799" s="184"/>
      <c r="Q799" s="184"/>
      <c r="R799" s="184"/>
      <c r="S799" s="184"/>
      <c r="T799" s="18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80" t="s">
        <v>159</v>
      </c>
      <c r="AU799" s="180" t="s">
        <v>81</v>
      </c>
      <c r="AV799" s="13" t="s">
        <v>79</v>
      </c>
      <c r="AW799" s="13" t="s">
        <v>32</v>
      </c>
      <c r="AX799" s="13" t="s">
        <v>71</v>
      </c>
      <c r="AY799" s="180" t="s">
        <v>150</v>
      </c>
    </row>
    <row r="800" s="14" customFormat="1">
      <c r="A800" s="14"/>
      <c r="B800" s="186"/>
      <c r="C800" s="14"/>
      <c r="D800" s="179" t="s">
        <v>159</v>
      </c>
      <c r="E800" s="187" t="s">
        <v>3</v>
      </c>
      <c r="F800" s="188" t="s">
        <v>305</v>
      </c>
      <c r="G800" s="14"/>
      <c r="H800" s="189">
        <v>468.99200000000002</v>
      </c>
      <c r="I800" s="190"/>
      <c r="J800" s="14"/>
      <c r="K800" s="14"/>
      <c r="L800" s="186"/>
      <c r="M800" s="191"/>
      <c r="N800" s="192"/>
      <c r="O800" s="192"/>
      <c r="P800" s="192"/>
      <c r="Q800" s="192"/>
      <c r="R800" s="192"/>
      <c r="S800" s="192"/>
      <c r="T800" s="19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187" t="s">
        <v>159</v>
      </c>
      <c r="AU800" s="187" t="s">
        <v>81</v>
      </c>
      <c r="AV800" s="14" t="s">
        <v>81</v>
      </c>
      <c r="AW800" s="14" t="s">
        <v>32</v>
      </c>
      <c r="AX800" s="14" t="s">
        <v>71</v>
      </c>
      <c r="AY800" s="187" t="s">
        <v>150</v>
      </c>
    </row>
    <row r="801" s="13" customFormat="1">
      <c r="A801" s="13"/>
      <c r="B801" s="178"/>
      <c r="C801" s="13"/>
      <c r="D801" s="179" t="s">
        <v>159</v>
      </c>
      <c r="E801" s="180" t="s">
        <v>3</v>
      </c>
      <c r="F801" s="181" t="s">
        <v>306</v>
      </c>
      <c r="G801" s="13"/>
      <c r="H801" s="180" t="s">
        <v>3</v>
      </c>
      <c r="I801" s="182"/>
      <c r="J801" s="13"/>
      <c r="K801" s="13"/>
      <c r="L801" s="178"/>
      <c r="M801" s="183"/>
      <c r="N801" s="184"/>
      <c r="O801" s="184"/>
      <c r="P801" s="184"/>
      <c r="Q801" s="184"/>
      <c r="R801" s="184"/>
      <c r="S801" s="184"/>
      <c r="T801" s="18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80" t="s">
        <v>159</v>
      </c>
      <c r="AU801" s="180" t="s">
        <v>81</v>
      </c>
      <c r="AV801" s="13" t="s">
        <v>79</v>
      </c>
      <c r="AW801" s="13" t="s">
        <v>32</v>
      </c>
      <c r="AX801" s="13" t="s">
        <v>71</v>
      </c>
      <c r="AY801" s="180" t="s">
        <v>150</v>
      </c>
    </row>
    <row r="802" s="14" customFormat="1">
      <c r="A802" s="14"/>
      <c r="B802" s="186"/>
      <c r="C802" s="14"/>
      <c r="D802" s="179" t="s">
        <v>159</v>
      </c>
      <c r="E802" s="187" t="s">
        <v>3</v>
      </c>
      <c r="F802" s="188" t="s">
        <v>307</v>
      </c>
      <c r="G802" s="14"/>
      <c r="H802" s="189">
        <v>-44.521000000000001</v>
      </c>
      <c r="I802" s="190"/>
      <c r="J802" s="14"/>
      <c r="K802" s="14"/>
      <c r="L802" s="186"/>
      <c r="M802" s="191"/>
      <c r="N802" s="192"/>
      <c r="O802" s="192"/>
      <c r="P802" s="192"/>
      <c r="Q802" s="192"/>
      <c r="R802" s="192"/>
      <c r="S802" s="192"/>
      <c r="T802" s="19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187" t="s">
        <v>159</v>
      </c>
      <c r="AU802" s="187" t="s">
        <v>81</v>
      </c>
      <c r="AV802" s="14" t="s">
        <v>81</v>
      </c>
      <c r="AW802" s="14" t="s">
        <v>32</v>
      </c>
      <c r="AX802" s="14" t="s">
        <v>71</v>
      </c>
      <c r="AY802" s="187" t="s">
        <v>150</v>
      </c>
    </row>
    <row r="803" s="15" customFormat="1">
      <c r="A803" s="15"/>
      <c r="B803" s="194"/>
      <c r="C803" s="15"/>
      <c r="D803" s="179" t="s">
        <v>159</v>
      </c>
      <c r="E803" s="195" t="s">
        <v>3</v>
      </c>
      <c r="F803" s="196" t="s">
        <v>211</v>
      </c>
      <c r="G803" s="15"/>
      <c r="H803" s="197">
        <v>424.471</v>
      </c>
      <c r="I803" s="198"/>
      <c r="J803" s="15"/>
      <c r="K803" s="15"/>
      <c r="L803" s="194"/>
      <c r="M803" s="199"/>
      <c r="N803" s="200"/>
      <c r="O803" s="200"/>
      <c r="P803" s="200"/>
      <c r="Q803" s="200"/>
      <c r="R803" s="200"/>
      <c r="S803" s="200"/>
      <c r="T803" s="201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195" t="s">
        <v>159</v>
      </c>
      <c r="AU803" s="195" t="s">
        <v>81</v>
      </c>
      <c r="AV803" s="15" t="s">
        <v>157</v>
      </c>
      <c r="AW803" s="15" t="s">
        <v>32</v>
      </c>
      <c r="AX803" s="15" t="s">
        <v>79</v>
      </c>
      <c r="AY803" s="195" t="s">
        <v>150</v>
      </c>
    </row>
    <row r="804" s="2" customFormat="1" ht="33" customHeight="1">
      <c r="A804" s="38"/>
      <c r="B804" s="164"/>
      <c r="C804" s="165" t="s">
        <v>1068</v>
      </c>
      <c r="D804" s="165" t="s">
        <v>152</v>
      </c>
      <c r="E804" s="166" t="s">
        <v>1069</v>
      </c>
      <c r="F804" s="167" t="s">
        <v>1070</v>
      </c>
      <c r="G804" s="168" t="s">
        <v>174</v>
      </c>
      <c r="H804" s="169">
        <v>356.88900000000001</v>
      </c>
      <c r="I804" s="170"/>
      <c r="J804" s="171">
        <f>ROUND(I804*H804,2)</f>
        <v>0</v>
      </c>
      <c r="K804" s="167" t="s">
        <v>3</v>
      </c>
      <c r="L804" s="39"/>
      <c r="M804" s="172" t="s">
        <v>3</v>
      </c>
      <c r="N804" s="173" t="s">
        <v>42</v>
      </c>
      <c r="O804" s="72"/>
      <c r="P804" s="174">
        <f>O804*H804</f>
        <v>0</v>
      </c>
      <c r="Q804" s="174">
        <v>0</v>
      </c>
      <c r="R804" s="174">
        <f>Q804*H804</f>
        <v>0</v>
      </c>
      <c r="S804" s="174">
        <v>0</v>
      </c>
      <c r="T804" s="175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176" t="s">
        <v>256</v>
      </c>
      <c r="AT804" s="176" t="s">
        <v>152</v>
      </c>
      <c r="AU804" s="176" t="s">
        <v>81</v>
      </c>
      <c r="AY804" s="19" t="s">
        <v>150</v>
      </c>
      <c r="BE804" s="177">
        <f>IF(N804="základní",J804,0)</f>
        <v>0</v>
      </c>
      <c r="BF804" s="177">
        <f>IF(N804="snížená",J804,0)</f>
        <v>0</v>
      </c>
      <c r="BG804" s="177">
        <f>IF(N804="zákl. přenesená",J804,0)</f>
        <v>0</v>
      </c>
      <c r="BH804" s="177">
        <f>IF(N804="sníž. přenesená",J804,0)</f>
        <v>0</v>
      </c>
      <c r="BI804" s="177">
        <f>IF(N804="nulová",J804,0)</f>
        <v>0</v>
      </c>
      <c r="BJ804" s="19" t="s">
        <v>79</v>
      </c>
      <c r="BK804" s="177">
        <f>ROUND(I804*H804,2)</f>
        <v>0</v>
      </c>
      <c r="BL804" s="19" t="s">
        <v>256</v>
      </c>
      <c r="BM804" s="176" t="s">
        <v>1071</v>
      </c>
    </row>
    <row r="805" s="13" customFormat="1">
      <c r="A805" s="13"/>
      <c r="B805" s="178"/>
      <c r="C805" s="13"/>
      <c r="D805" s="179" t="s">
        <v>159</v>
      </c>
      <c r="E805" s="180" t="s">
        <v>3</v>
      </c>
      <c r="F805" s="181" t="s">
        <v>304</v>
      </c>
      <c r="G805" s="13"/>
      <c r="H805" s="180" t="s">
        <v>3</v>
      </c>
      <c r="I805" s="182"/>
      <c r="J805" s="13"/>
      <c r="K805" s="13"/>
      <c r="L805" s="178"/>
      <c r="M805" s="183"/>
      <c r="N805" s="184"/>
      <c r="O805" s="184"/>
      <c r="P805" s="184"/>
      <c r="Q805" s="184"/>
      <c r="R805" s="184"/>
      <c r="S805" s="184"/>
      <c r="T805" s="18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80" t="s">
        <v>159</v>
      </c>
      <c r="AU805" s="180" t="s">
        <v>81</v>
      </c>
      <c r="AV805" s="13" t="s">
        <v>79</v>
      </c>
      <c r="AW805" s="13" t="s">
        <v>32</v>
      </c>
      <c r="AX805" s="13" t="s">
        <v>71</v>
      </c>
      <c r="AY805" s="180" t="s">
        <v>150</v>
      </c>
    </row>
    <row r="806" s="14" customFormat="1">
      <c r="A806" s="14"/>
      <c r="B806" s="186"/>
      <c r="C806" s="14"/>
      <c r="D806" s="179" t="s">
        <v>159</v>
      </c>
      <c r="E806" s="187" t="s">
        <v>3</v>
      </c>
      <c r="F806" s="188" t="s">
        <v>305</v>
      </c>
      <c r="G806" s="14"/>
      <c r="H806" s="189">
        <v>468.99200000000002</v>
      </c>
      <c r="I806" s="190"/>
      <c r="J806" s="14"/>
      <c r="K806" s="14"/>
      <c r="L806" s="186"/>
      <c r="M806" s="191"/>
      <c r="N806" s="192"/>
      <c r="O806" s="192"/>
      <c r="P806" s="192"/>
      <c r="Q806" s="192"/>
      <c r="R806" s="192"/>
      <c r="S806" s="192"/>
      <c r="T806" s="19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187" t="s">
        <v>159</v>
      </c>
      <c r="AU806" s="187" t="s">
        <v>81</v>
      </c>
      <c r="AV806" s="14" t="s">
        <v>81</v>
      </c>
      <c r="AW806" s="14" t="s">
        <v>32</v>
      </c>
      <c r="AX806" s="14" t="s">
        <v>71</v>
      </c>
      <c r="AY806" s="187" t="s">
        <v>150</v>
      </c>
    </row>
    <row r="807" s="13" customFormat="1">
      <c r="A807" s="13"/>
      <c r="B807" s="178"/>
      <c r="C807" s="13"/>
      <c r="D807" s="179" t="s">
        <v>159</v>
      </c>
      <c r="E807" s="180" t="s">
        <v>3</v>
      </c>
      <c r="F807" s="181" t="s">
        <v>308</v>
      </c>
      <c r="G807" s="13"/>
      <c r="H807" s="180" t="s">
        <v>3</v>
      </c>
      <c r="I807" s="182"/>
      <c r="J807" s="13"/>
      <c r="K807" s="13"/>
      <c r="L807" s="178"/>
      <c r="M807" s="183"/>
      <c r="N807" s="184"/>
      <c r="O807" s="184"/>
      <c r="P807" s="184"/>
      <c r="Q807" s="184"/>
      <c r="R807" s="184"/>
      <c r="S807" s="184"/>
      <c r="T807" s="18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80" t="s">
        <v>159</v>
      </c>
      <c r="AU807" s="180" t="s">
        <v>81</v>
      </c>
      <c r="AV807" s="13" t="s">
        <v>79</v>
      </c>
      <c r="AW807" s="13" t="s">
        <v>32</v>
      </c>
      <c r="AX807" s="13" t="s">
        <v>71</v>
      </c>
      <c r="AY807" s="180" t="s">
        <v>150</v>
      </c>
    </row>
    <row r="808" s="14" customFormat="1">
      <c r="A808" s="14"/>
      <c r="B808" s="186"/>
      <c r="C808" s="14"/>
      <c r="D808" s="179" t="s">
        <v>159</v>
      </c>
      <c r="E808" s="187" t="s">
        <v>3</v>
      </c>
      <c r="F808" s="188" t="s">
        <v>309</v>
      </c>
      <c r="G808" s="14"/>
      <c r="H808" s="189">
        <v>-112.10299999999999</v>
      </c>
      <c r="I808" s="190"/>
      <c r="J808" s="14"/>
      <c r="K808" s="14"/>
      <c r="L808" s="186"/>
      <c r="M808" s="191"/>
      <c r="N808" s="192"/>
      <c r="O808" s="192"/>
      <c r="P808" s="192"/>
      <c r="Q808" s="192"/>
      <c r="R808" s="192"/>
      <c r="S808" s="192"/>
      <c r="T808" s="19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187" t="s">
        <v>159</v>
      </c>
      <c r="AU808" s="187" t="s">
        <v>81</v>
      </c>
      <c r="AV808" s="14" t="s">
        <v>81</v>
      </c>
      <c r="AW808" s="14" t="s">
        <v>32</v>
      </c>
      <c r="AX808" s="14" t="s">
        <v>71</v>
      </c>
      <c r="AY808" s="187" t="s">
        <v>150</v>
      </c>
    </row>
    <row r="809" s="15" customFormat="1">
      <c r="A809" s="15"/>
      <c r="B809" s="194"/>
      <c r="C809" s="15"/>
      <c r="D809" s="179" t="s">
        <v>159</v>
      </c>
      <c r="E809" s="195" t="s">
        <v>3</v>
      </c>
      <c r="F809" s="196" t="s">
        <v>211</v>
      </c>
      <c r="G809" s="15"/>
      <c r="H809" s="197">
        <v>356.88900000000001</v>
      </c>
      <c r="I809" s="198"/>
      <c r="J809" s="15"/>
      <c r="K809" s="15"/>
      <c r="L809" s="194"/>
      <c r="M809" s="199"/>
      <c r="N809" s="200"/>
      <c r="O809" s="200"/>
      <c r="P809" s="200"/>
      <c r="Q809" s="200"/>
      <c r="R809" s="200"/>
      <c r="S809" s="200"/>
      <c r="T809" s="20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195" t="s">
        <v>159</v>
      </c>
      <c r="AU809" s="195" t="s">
        <v>81</v>
      </c>
      <c r="AV809" s="15" t="s">
        <v>157</v>
      </c>
      <c r="AW809" s="15" t="s">
        <v>32</v>
      </c>
      <c r="AX809" s="15" t="s">
        <v>79</v>
      </c>
      <c r="AY809" s="195" t="s">
        <v>150</v>
      </c>
    </row>
    <row r="810" s="2" customFormat="1" ht="55.5" customHeight="1">
      <c r="A810" s="38"/>
      <c r="B810" s="164"/>
      <c r="C810" s="165" t="s">
        <v>1072</v>
      </c>
      <c r="D810" s="165" t="s">
        <v>152</v>
      </c>
      <c r="E810" s="166" t="s">
        <v>1073</v>
      </c>
      <c r="F810" s="167" t="s">
        <v>1074</v>
      </c>
      <c r="G810" s="168" t="s">
        <v>174</v>
      </c>
      <c r="H810" s="169">
        <v>104.54600000000001</v>
      </c>
      <c r="I810" s="170"/>
      <c r="J810" s="171">
        <f>ROUND(I810*H810,2)</f>
        <v>0</v>
      </c>
      <c r="K810" s="167" t="s">
        <v>3</v>
      </c>
      <c r="L810" s="39"/>
      <c r="M810" s="172" t="s">
        <v>3</v>
      </c>
      <c r="N810" s="173" t="s">
        <v>42</v>
      </c>
      <c r="O810" s="72"/>
      <c r="P810" s="174">
        <f>O810*H810</f>
        <v>0</v>
      </c>
      <c r="Q810" s="174">
        <v>0.00025999999999999998</v>
      </c>
      <c r="R810" s="174">
        <f>Q810*H810</f>
        <v>0.027181959999999998</v>
      </c>
      <c r="S810" s="174">
        <v>0</v>
      </c>
      <c r="T810" s="175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76" t="s">
        <v>256</v>
      </c>
      <c r="AT810" s="176" t="s">
        <v>152</v>
      </c>
      <c r="AU810" s="176" t="s">
        <v>81</v>
      </c>
      <c r="AY810" s="19" t="s">
        <v>150</v>
      </c>
      <c r="BE810" s="177">
        <f>IF(N810="základní",J810,0)</f>
        <v>0</v>
      </c>
      <c r="BF810" s="177">
        <f>IF(N810="snížená",J810,0)</f>
        <v>0</v>
      </c>
      <c r="BG810" s="177">
        <f>IF(N810="zákl. přenesená",J810,0)</f>
        <v>0</v>
      </c>
      <c r="BH810" s="177">
        <f>IF(N810="sníž. přenesená",J810,0)</f>
        <v>0</v>
      </c>
      <c r="BI810" s="177">
        <f>IF(N810="nulová",J810,0)</f>
        <v>0</v>
      </c>
      <c r="BJ810" s="19" t="s">
        <v>79</v>
      </c>
      <c r="BK810" s="177">
        <f>ROUND(I810*H810,2)</f>
        <v>0</v>
      </c>
      <c r="BL810" s="19" t="s">
        <v>256</v>
      </c>
      <c r="BM810" s="176" t="s">
        <v>1075</v>
      </c>
    </row>
    <row r="811" s="13" customFormat="1">
      <c r="A811" s="13"/>
      <c r="B811" s="178"/>
      <c r="C811" s="13"/>
      <c r="D811" s="179" t="s">
        <v>159</v>
      </c>
      <c r="E811" s="180" t="s">
        <v>3</v>
      </c>
      <c r="F811" s="181" t="s">
        <v>1076</v>
      </c>
      <c r="G811" s="13"/>
      <c r="H811" s="180" t="s">
        <v>3</v>
      </c>
      <c r="I811" s="182"/>
      <c r="J811" s="13"/>
      <c r="K811" s="13"/>
      <c r="L811" s="178"/>
      <c r="M811" s="183"/>
      <c r="N811" s="184"/>
      <c r="O811" s="184"/>
      <c r="P811" s="184"/>
      <c r="Q811" s="184"/>
      <c r="R811" s="184"/>
      <c r="S811" s="184"/>
      <c r="T811" s="18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80" t="s">
        <v>159</v>
      </c>
      <c r="AU811" s="180" t="s">
        <v>81</v>
      </c>
      <c r="AV811" s="13" t="s">
        <v>79</v>
      </c>
      <c r="AW811" s="13" t="s">
        <v>32</v>
      </c>
      <c r="AX811" s="13" t="s">
        <v>71</v>
      </c>
      <c r="AY811" s="180" t="s">
        <v>150</v>
      </c>
    </row>
    <row r="812" s="13" customFormat="1">
      <c r="A812" s="13"/>
      <c r="B812" s="178"/>
      <c r="C812" s="13"/>
      <c r="D812" s="179" t="s">
        <v>159</v>
      </c>
      <c r="E812" s="180" t="s">
        <v>3</v>
      </c>
      <c r="F812" s="181" t="s">
        <v>442</v>
      </c>
      <c r="G812" s="13"/>
      <c r="H812" s="180" t="s">
        <v>3</v>
      </c>
      <c r="I812" s="182"/>
      <c r="J812" s="13"/>
      <c r="K812" s="13"/>
      <c r="L812" s="178"/>
      <c r="M812" s="183"/>
      <c r="N812" s="184"/>
      <c r="O812" s="184"/>
      <c r="P812" s="184"/>
      <c r="Q812" s="184"/>
      <c r="R812" s="184"/>
      <c r="S812" s="184"/>
      <c r="T812" s="18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80" t="s">
        <v>159</v>
      </c>
      <c r="AU812" s="180" t="s">
        <v>81</v>
      </c>
      <c r="AV812" s="13" t="s">
        <v>79</v>
      </c>
      <c r="AW812" s="13" t="s">
        <v>32</v>
      </c>
      <c r="AX812" s="13" t="s">
        <v>71</v>
      </c>
      <c r="AY812" s="180" t="s">
        <v>150</v>
      </c>
    </row>
    <row r="813" s="14" customFormat="1">
      <c r="A813" s="14"/>
      <c r="B813" s="186"/>
      <c r="C813" s="14"/>
      <c r="D813" s="179" t="s">
        <v>159</v>
      </c>
      <c r="E813" s="187" t="s">
        <v>3</v>
      </c>
      <c r="F813" s="188" t="s">
        <v>653</v>
      </c>
      <c r="G813" s="14"/>
      <c r="H813" s="189">
        <v>19.73</v>
      </c>
      <c r="I813" s="190"/>
      <c r="J813" s="14"/>
      <c r="K813" s="14"/>
      <c r="L813" s="186"/>
      <c r="M813" s="191"/>
      <c r="N813" s="192"/>
      <c r="O813" s="192"/>
      <c r="P813" s="192"/>
      <c r="Q813" s="192"/>
      <c r="R813" s="192"/>
      <c r="S813" s="192"/>
      <c r="T813" s="19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187" t="s">
        <v>159</v>
      </c>
      <c r="AU813" s="187" t="s">
        <v>81</v>
      </c>
      <c r="AV813" s="14" t="s">
        <v>81</v>
      </c>
      <c r="AW813" s="14" t="s">
        <v>32</v>
      </c>
      <c r="AX813" s="14" t="s">
        <v>71</v>
      </c>
      <c r="AY813" s="187" t="s">
        <v>150</v>
      </c>
    </row>
    <row r="814" s="13" customFormat="1">
      <c r="A814" s="13"/>
      <c r="B814" s="178"/>
      <c r="C814" s="13"/>
      <c r="D814" s="179" t="s">
        <v>159</v>
      </c>
      <c r="E814" s="180" t="s">
        <v>3</v>
      </c>
      <c r="F814" s="181" t="s">
        <v>221</v>
      </c>
      <c r="G814" s="13"/>
      <c r="H814" s="180" t="s">
        <v>3</v>
      </c>
      <c r="I814" s="182"/>
      <c r="J814" s="13"/>
      <c r="K814" s="13"/>
      <c r="L814" s="178"/>
      <c r="M814" s="183"/>
      <c r="N814" s="184"/>
      <c r="O814" s="184"/>
      <c r="P814" s="184"/>
      <c r="Q814" s="184"/>
      <c r="R814" s="184"/>
      <c r="S814" s="184"/>
      <c r="T814" s="18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80" t="s">
        <v>159</v>
      </c>
      <c r="AU814" s="180" t="s">
        <v>81</v>
      </c>
      <c r="AV814" s="13" t="s">
        <v>79</v>
      </c>
      <c r="AW814" s="13" t="s">
        <v>32</v>
      </c>
      <c r="AX814" s="13" t="s">
        <v>71</v>
      </c>
      <c r="AY814" s="180" t="s">
        <v>150</v>
      </c>
    </row>
    <row r="815" s="14" customFormat="1">
      <c r="A815" s="14"/>
      <c r="B815" s="186"/>
      <c r="C815" s="14"/>
      <c r="D815" s="179" t="s">
        <v>159</v>
      </c>
      <c r="E815" s="187" t="s">
        <v>3</v>
      </c>
      <c r="F815" s="188" t="s">
        <v>654</v>
      </c>
      <c r="G815" s="14"/>
      <c r="H815" s="189">
        <v>6.9900000000000002</v>
      </c>
      <c r="I815" s="190"/>
      <c r="J815" s="14"/>
      <c r="K815" s="14"/>
      <c r="L815" s="186"/>
      <c r="M815" s="191"/>
      <c r="N815" s="192"/>
      <c r="O815" s="192"/>
      <c r="P815" s="192"/>
      <c r="Q815" s="192"/>
      <c r="R815" s="192"/>
      <c r="S815" s="192"/>
      <c r="T815" s="19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187" t="s">
        <v>159</v>
      </c>
      <c r="AU815" s="187" t="s">
        <v>81</v>
      </c>
      <c r="AV815" s="14" t="s">
        <v>81</v>
      </c>
      <c r="AW815" s="14" t="s">
        <v>32</v>
      </c>
      <c r="AX815" s="14" t="s">
        <v>71</v>
      </c>
      <c r="AY815" s="187" t="s">
        <v>150</v>
      </c>
    </row>
    <row r="816" s="13" customFormat="1">
      <c r="A816" s="13"/>
      <c r="B816" s="178"/>
      <c r="C816" s="13"/>
      <c r="D816" s="179" t="s">
        <v>159</v>
      </c>
      <c r="E816" s="180" t="s">
        <v>3</v>
      </c>
      <c r="F816" s="181" t="s">
        <v>227</v>
      </c>
      <c r="G816" s="13"/>
      <c r="H816" s="180" t="s">
        <v>3</v>
      </c>
      <c r="I816" s="182"/>
      <c r="J816" s="13"/>
      <c r="K816" s="13"/>
      <c r="L816" s="178"/>
      <c r="M816" s="183"/>
      <c r="N816" s="184"/>
      <c r="O816" s="184"/>
      <c r="P816" s="184"/>
      <c r="Q816" s="184"/>
      <c r="R816" s="184"/>
      <c r="S816" s="184"/>
      <c r="T816" s="18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180" t="s">
        <v>159</v>
      </c>
      <c r="AU816" s="180" t="s">
        <v>81</v>
      </c>
      <c r="AV816" s="13" t="s">
        <v>79</v>
      </c>
      <c r="AW816" s="13" t="s">
        <v>32</v>
      </c>
      <c r="AX816" s="13" t="s">
        <v>71</v>
      </c>
      <c r="AY816" s="180" t="s">
        <v>150</v>
      </c>
    </row>
    <row r="817" s="14" customFormat="1">
      <c r="A817" s="14"/>
      <c r="B817" s="186"/>
      <c r="C817" s="14"/>
      <c r="D817" s="179" t="s">
        <v>159</v>
      </c>
      <c r="E817" s="187" t="s">
        <v>3</v>
      </c>
      <c r="F817" s="188" t="s">
        <v>655</v>
      </c>
      <c r="G817" s="14"/>
      <c r="H817" s="189">
        <v>7.2800000000000002</v>
      </c>
      <c r="I817" s="190"/>
      <c r="J817" s="14"/>
      <c r="K817" s="14"/>
      <c r="L817" s="186"/>
      <c r="M817" s="191"/>
      <c r="N817" s="192"/>
      <c r="O817" s="192"/>
      <c r="P817" s="192"/>
      <c r="Q817" s="192"/>
      <c r="R817" s="192"/>
      <c r="S817" s="192"/>
      <c r="T817" s="19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87" t="s">
        <v>159</v>
      </c>
      <c r="AU817" s="187" t="s">
        <v>81</v>
      </c>
      <c r="AV817" s="14" t="s">
        <v>81</v>
      </c>
      <c r="AW817" s="14" t="s">
        <v>32</v>
      </c>
      <c r="AX817" s="14" t="s">
        <v>71</v>
      </c>
      <c r="AY817" s="187" t="s">
        <v>150</v>
      </c>
    </row>
    <row r="818" s="13" customFormat="1">
      <c r="A818" s="13"/>
      <c r="B818" s="178"/>
      <c r="C818" s="13"/>
      <c r="D818" s="179" t="s">
        <v>159</v>
      </c>
      <c r="E818" s="180" t="s">
        <v>3</v>
      </c>
      <c r="F818" s="181" t="s">
        <v>662</v>
      </c>
      <c r="G818" s="13"/>
      <c r="H818" s="180" t="s">
        <v>3</v>
      </c>
      <c r="I818" s="182"/>
      <c r="J818" s="13"/>
      <c r="K818" s="13"/>
      <c r="L818" s="178"/>
      <c r="M818" s="183"/>
      <c r="N818" s="184"/>
      <c r="O818" s="184"/>
      <c r="P818" s="184"/>
      <c r="Q818" s="184"/>
      <c r="R818" s="184"/>
      <c r="S818" s="184"/>
      <c r="T818" s="18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80" t="s">
        <v>159</v>
      </c>
      <c r="AU818" s="180" t="s">
        <v>81</v>
      </c>
      <c r="AV818" s="13" t="s">
        <v>79</v>
      </c>
      <c r="AW818" s="13" t="s">
        <v>32</v>
      </c>
      <c r="AX818" s="13" t="s">
        <v>71</v>
      </c>
      <c r="AY818" s="180" t="s">
        <v>150</v>
      </c>
    </row>
    <row r="819" s="14" customFormat="1">
      <c r="A819" s="14"/>
      <c r="B819" s="186"/>
      <c r="C819" s="14"/>
      <c r="D819" s="179" t="s">
        <v>159</v>
      </c>
      <c r="E819" s="187" t="s">
        <v>3</v>
      </c>
      <c r="F819" s="188" t="s">
        <v>663</v>
      </c>
      <c r="G819" s="14"/>
      <c r="H819" s="189">
        <v>6.5199999999999996</v>
      </c>
      <c r="I819" s="190"/>
      <c r="J819" s="14"/>
      <c r="K819" s="14"/>
      <c r="L819" s="186"/>
      <c r="M819" s="191"/>
      <c r="N819" s="192"/>
      <c r="O819" s="192"/>
      <c r="P819" s="192"/>
      <c r="Q819" s="192"/>
      <c r="R819" s="192"/>
      <c r="S819" s="192"/>
      <c r="T819" s="19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187" t="s">
        <v>159</v>
      </c>
      <c r="AU819" s="187" t="s">
        <v>81</v>
      </c>
      <c r="AV819" s="14" t="s">
        <v>81</v>
      </c>
      <c r="AW819" s="14" t="s">
        <v>32</v>
      </c>
      <c r="AX819" s="14" t="s">
        <v>71</v>
      </c>
      <c r="AY819" s="187" t="s">
        <v>150</v>
      </c>
    </row>
    <row r="820" s="13" customFormat="1">
      <c r="A820" s="13"/>
      <c r="B820" s="178"/>
      <c r="C820" s="13"/>
      <c r="D820" s="179" t="s">
        <v>159</v>
      </c>
      <c r="E820" s="180" t="s">
        <v>3</v>
      </c>
      <c r="F820" s="181" t="s">
        <v>209</v>
      </c>
      <c r="G820" s="13"/>
      <c r="H820" s="180" t="s">
        <v>3</v>
      </c>
      <c r="I820" s="182"/>
      <c r="J820" s="13"/>
      <c r="K820" s="13"/>
      <c r="L820" s="178"/>
      <c r="M820" s="183"/>
      <c r="N820" s="184"/>
      <c r="O820" s="184"/>
      <c r="P820" s="184"/>
      <c r="Q820" s="184"/>
      <c r="R820" s="184"/>
      <c r="S820" s="184"/>
      <c r="T820" s="18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80" t="s">
        <v>159</v>
      </c>
      <c r="AU820" s="180" t="s">
        <v>81</v>
      </c>
      <c r="AV820" s="13" t="s">
        <v>79</v>
      </c>
      <c r="AW820" s="13" t="s">
        <v>32</v>
      </c>
      <c r="AX820" s="13" t="s">
        <v>71</v>
      </c>
      <c r="AY820" s="180" t="s">
        <v>150</v>
      </c>
    </row>
    <row r="821" s="14" customFormat="1">
      <c r="A821" s="14"/>
      <c r="B821" s="186"/>
      <c r="C821" s="14"/>
      <c r="D821" s="179" t="s">
        <v>159</v>
      </c>
      <c r="E821" s="187" t="s">
        <v>3</v>
      </c>
      <c r="F821" s="188" t="s">
        <v>664</v>
      </c>
      <c r="G821" s="14"/>
      <c r="H821" s="189">
        <v>14.789999999999999</v>
      </c>
      <c r="I821" s="190"/>
      <c r="J821" s="14"/>
      <c r="K821" s="14"/>
      <c r="L821" s="186"/>
      <c r="M821" s="191"/>
      <c r="N821" s="192"/>
      <c r="O821" s="192"/>
      <c r="P821" s="192"/>
      <c r="Q821" s="192"/>
      <c r="R821" s="192"/>
      <c r="S821" s="192"/>
      <c r="T821" s="19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87" t="s">
        <v>159</v>
      </c>
      <c r="AU821" s="187" t="s">
        <v>81</v>
      </c>
      <c r="AV821" s="14" t="s">
        <v>81</v>
      </c>
      <c r="AW821" s="14" t="s">
        <v>32</v>
      </c>
      <c r="AX821" s="14" t="s">
        <v>71</v>
      </c>
      <c r="AY821" s="187" t="s">
        <v>150</v>
      </c>
    </row>
    <row r="822" s="13" customFormat="1">
      <c r="A822" s="13"/>
      <c r="B822" s="178"/>
      <c r="C822" s="13"/>
      <c r="D822" s="179" t="s">
        <v>159</v>
      </c>
      <c r="E822" s="180" t="s">
        <v>3</v>
      </c>
      <c r="F822" s="181" t="s">
        <v>439</v>
      </c>
      <c r="G822" s="13"/>
      <c r="H822" s="180" t="s">
        <v>3</v>
      </c>
      <c r="I822" s="182"/>
      <c r="J822" s="13"/>
      <c r="K822" s="13"/>
      <c r="L822" s="178"/>
      <c r="M822" s="183"/>
      <c r="N822" s="184"/>
      <c r="O822" s="184"/>
      <c r="P822" s="184"/>
      <c r="Q822" s="184"/>
      <c r="R822" s="184"/>
      <c r="S822" s="184"/>
      <c r="T822" s="18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80" t="s">
        <v>159</v>
      </c>
      <c r="AU822" s="180" t="s">
        <v>81</v>
      </c>
      <c r="AV822" s="13" t="s">
        <v>79</v>
      </c>
      <c r="AW822" s="13" t="s">
        <v>32</v>
      </c>
      <c r="AX822" s="13" t="s">
        <v>71</v>
      </c>
      <c r="AY822" s="180" t="s">
        <v>150</v>
      </c>
    </row>
    <row r="823" s="14" customFormat="1">
      <c r="A823" s="14"/>
      <c r="B823" s="186"/>
      <c r="C823" s="14"/>
      <c r="D823" s="179" t="s">
        <v>159</v>
      </c>
      <c r="E823" s="187" t="s">
        <v>3</v>
      </c>
      <c r="F823" s="188" t="s">
        <v>665</v>
      </c>
      <c r="G823" s="14"/>
      <c r="H823" s="189">
        <v>13.970000000000001</v>
      </c>
      <c r="I823" s="190"/>
      <c r="J823" s="14"/>
      <c r="K823" s="14"/>
      <c r="L823" s="186"/>
      <c r="M823" s="191"/>
      <c r="N823" s="192"/>
      <c r="O823" s="192"/>
      <c r="P823" s="192"/>
      <c r="Q823" s="192"/>
      <c r="R823" s="192"/>
      <c r="S823" s="192"/>
      <c r="T823" s="19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187" t="s">
        <v>159</v>
      </c>
      <c r="AU823" s="187" t="s">
        <v>81</v>
      </c>
      <c r="AV823" s="14" t="s">
        <v>81</v>
      </c>
      <c r="AW823" s="14" t="s">
        <v>32</v>
      </c>
      <c r="AX823" s="14" t="s">
        <v>71</v>
      </c>
      <c r="AY823" s="187" t="s">
        <v>150</v>
      </c>
    </row>
    <row r="824" s="13" customFormat="1">
      <c r="A824" s="13"/>
      <c r="B824" s="178"/>
      <c r="C824" s="13"/>
      <c r="D824" s="179" t="s">
        <v>159</v>
      </c>
      <c r="E824" s="180" t="s">
        <v>3</v>
      </c>
      <c r="F824" s="181" t="s">
        <v>210</v>
      </c>
      <c r="G824" s="13"/>
      <c r="H824" s="180" t="s">
        <v>3</v>
      </c>
      <c r="I824" s="182"/>
      <c r="J824" s="13"/>
      <c r="K824" s="13"/>
      <c r="L824" s="178"/>
      <c r="M824" s="183"/>
      <c r="N824" s="184"/>
      <c r="O824" s="184"/>
      <c r="P824" s="184"/>
      <c r="Q824" s="184"/>
      <c r="R824" s="184"/>
      <c r="S824" s="184"/>
      <c r="T824" s="18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80" t="s">
        <v>159</v>
      </c>
      <c r="AU824" s="180" t="s">
        <v>81</v>
      </c>
      <c r="AV824" s="13" t="s">
        <v>79</v>
      </c>
      <c r="AW824" s="13" t="s">
        <v>32</v>
      </c>
      <c r="AX824" s="13" t="s">
        <v>71</v>
      </c>
      <c r="AY824" s="180" t="s">
        <v>150</v>
      </c>
    </row>
    <row r="825" s="14" customFormat="1">
      <c r="A825" s="14"/>
      <c r="B825" s="186"/>
      <c r="C825" s="14"/>
      <c r="D825" s="179" t="s">
        <v>159</v>
      </c>
      <c r="E825" s="187" t="s">
        <v>3</v>
      </c>
      <c r="F825" s="188" t="s">
        <v>666</v>
      </c>
      <c r="G825" s="14"/>
      <c r="H825" s="189">
        <v>11.140000000000001</v>
      </c>
      <c r="I825" s="190"/>
      <c r="J825" s="14"/>
      <c r="K825" s="14"/>
      <c r="L825" s="186"/>
      <c r="M825" s="191"/>
      <c r="N825" s="192"/>
      <c r="O825" s="192"/>
      <c r="P825" s="192"/>
      <c r="Q825" s="192"/>
      <c r="R825" s="192"/>
      <c r="S825" s="192"/>
      <c r="T825" s="19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187" t="s">
        <v>159</v>
      </c>
      <c r="AU825" s="187" t="s">
        <v>81</v>
      </c>
      <c r="AV825" s="14" t="s">
        <v>81</v>
      </c>
      <c r="AW825" s="14" t="s">
        <v>32</v>
      </c>
      <c r="AX825" s="14" t="s">
        <v>71</v>
      </c>
      <c r="AY825" s="187" t="s">
        <v>150</v>
      </c>
    </row>
    <row r="826" s="16" customFormat="1">
      <c r="A826" s="16"/>
      <c r="B826" s="202"/>
      <c r="C826" s="16"/>
      <c r="D826" s="179" t="s">
        <v>159</v>
      </c>
      <c r="E826" s="203" t="s">
        <v>3</v>
      </c>
      <c r="F826" s="204" t="s">
        <v>273</v>
      </c>
      <c r="G826" s="16"/>
      <c r="H826" s="205">
        <v>80.420000000000002</v>
      </c>
      <c r="I826" s="206"/>
      <c r="J826" s="16"/>
      <c r="K826" s="16"/>
      <c r="L826" s="202"/>
      <c r="M826" s="207"/>
      <c r="N826" s="208"/>
      <c r="O826" s="208"/>
      <c r="P826" s="208"/>
      <c r="Q826" s="208"/>
      <c r="R826" s="208"/>
      <c r="S826" s="208"/>
      <c r="T826" s="209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03" t="s">
        <v>159</v>
      </c>
      <c r="AU826" s="203" t="s">
        <v>81</v>
      </c>
      <c r="AV826" s="16" t="s">
        <v>166</v>
      </c>
      <c r="AW826" s="16" t="s">
        <v>32</v>
      </c>
      <c r="AX826" s="16" t="s">
        <v>71</v>
      </c>
      <c r="AY826" s="203" t="s">
        <v>150</v>
      </c>
    </row>
    <row r="827" s="14" customFormat="1">
      <c r="A827" s="14"/>
      <c r="B827" s="186"/>
      <c r="C827" s="14"/>
      <c r="D827" s="179" t="s">
        <v>159</v>
      </c>
      <c r="E827" s="187" t="s">
        <v>3</v>
      </c>
      <c r="F827" s="188" t="s">
        <v>1077</v>
      </c>
      <c r="G827" s="14"/>
      <c r="H827" s="189">
        <v>104.54600000000001</v>
      </c>
      <c r="I827" s="190"/>
      <c r="J827" s="14"/>
      <c r="K827" s="14"/>
      <c r="L827" s="186"/>
      <c r="M827" s="191"/>
      <c r="N827" s="192"/>
      <c r="O827" s="192"/>
      <c r="P827" s="192"/>
      <c r="Q827" s="192"/>
      <c r="R827" s="192"/>
      <c r="S827" s="192"/>
      <c r="T827" s="19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187" t="s">
        <v>159</v>
      </c>
      <c r="AU827" s="187" t="s">
        <v>81</v>
      </c>
      <c r="AV827" s="14" t="s">
        <v>81</v>
      </c>
      <c r="AW827" s="14" t="s">
        <v>32</v>
      </c>
      <c r="AX827" s="14" t="s">
        <v>79</v>
      </c>
      <c r="AY827" s="187" t="s">
        <v>150</v>
      </c>
    </row>
    <row r="828" s="2" customFormat="1">
      <c r="A828" s="38"/>
      <c r="B828" s="164"/>
      <c r="C828" s="165" t="s">
        <v>1078</v>
      </c>
      <c r="D828" s="165" t="s">
        <v>152</v>
      </c>
      <c r="E828" s="166" t="s">
        <v>1079</v>
      </c>
      <c r="F828" s="167" t="s">
        <v>1080</v>
      </c>
      <c r="G828" s="168" t="s">
        <v>174</v>
      </c>
      <c r="H828" s="169">
        <v>252.34299999999999</v>
      </c>
      <c r="I828" s="170"/>
      <c r="J828" s="171">
        <f>ROUND(I828*H828,2)</f>
        <v>0</v>
      </c>
      <c r="K828" s="167" t="s">
        <v>3</v>
      </c>
      <c r="L828" s="39"/>
      <c r="M828" s="172" t="s">
        <v>3</v>
      </c>
      <c r="N828" s="173" t="s">
        <v>42</v>
      </c>
      <c r="O828" s="72"/>
      <c r="P828" s="174">
        <f>O828*H828</f>
        <v>0</v>
      </c>
      <c r="Q828" s="174">
        <v>0</v>
      </c>
      <c r="R828" s="174">
        <f>Q828*H828</f>
        <v>0</v>
      </c>
      <c r="S828" s="174">
        <v>0</v>
      </c>
      <c r="T828" s="175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76" t="s">
        <v>256</v>
      </c>
      <c r="AT828" s="176" t="s">
        <v>152</v>
      </c>
      <c r="AU828" s="176" t="s">
        <v>81</v>
      </c>
      <c r="AY828" s="19" t="s">
        <v>150</v>
      </c>
      <c r="BE828" s="177">
        <f>IF(N828="základní",J828,0)</f>
        <v>0</v>
      </c>
      <c r="BF828" s="177">
        <f>IF(N828="snížená",J828,0)</f>
        <v>0</v>
      </c>
      <c r="BG828" s="177">
        <f>IF(N828="zákl. přenesená",J828,0)</f>
        <v>0</v>
      </c>
      <c r="BH828" s="177">
        <f>IF(N828="sníž. přenesená",J828,0)</f>
        <v>0</v>
      </c>
      <c r="BI828" s="177">
        <f>IF(N828="nulová",J828,0)</f>
        <v>0</v>
      </c>
      <c r="BJ828" s="19" t="s">
        <v>79</v>
      </c>
      <c r="BK828" s="177">
        <f>ROUND(I828*H828,2)</f>
        <v>0</v>
      </c>
      <c r="BL828" s="19" t="s">
        <v>256</v>
      </c>
      <c r="BM828" s="176" t="s">
        <v>1081</v>
      </c>
    </row>
    <row r="829" s="13" customFormat="1">
      <c r="A829" s="13"/>
      <c r="B829" s="178"/>
      <c r="C829" s="13"/>
      <c r="D829" s="179" t="s">
        <v>159</v>
      </c>
      <c r="E829" s="180" t="s">
        <v>3</v>
      </c>
      <c r="F829" s="181" t="s">
        <v>304</v>
      </c>
      <c r="G829" s="13"/>
      <c r="H829" s="180" t="s">
        <v>3</v>
      </c>
      <c r="I829" s="182"/>
      <c r="J829" s="13"/>
      <c r="K829" s="13"/>
      <c r="L829" s="178"/>
      <c r="M829" s="183"/>
      <c r="N829" s="184"/>
      <c r="O829" s="184"/>
      <c r="P829" s="184"/>
      <c r="Q829" s="184"/>
      <c r="R829" s="184"/>
      <c r="S829" s="184"/>
      <c r="T829" s="18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80" t="s">
        <v>159</v>
      </c>
      <c r="AU829" s="180" t="s">
        <v>81</v>
      </c>
      <c r="AV829" s="13" t="s">
        <v>79</v>
      </c>
      <c r="AW829" s="13" t="s">
        <v>32</v>
      </c>
      <c r="AX829" s="13" t="s">
        <v>71</v>
      </c>
      <c r="AY829" s="180" t="s">
        <v>150</v>
      </c>
    </row>
    <row r="830" s="14" customFormat="1">
      <c r="A830" s="14"/>
      <c r="B830" s="186"/>
      <c r="C830" s="14"/>
      <c r="D830" s="179" t="s">
        <v>159</v>
      </c>
      <c r="E830" s="187" t="s">
        <v>3</v>
      </c>
      <c r="F830" s="188" t="s">
        <v>305</v>
      </c>
      <c r="G830" s="14"/>
      <c r="H830" s="189">
        <v>468.99200000000002</v>
      </c>
      <c r="I830" s="190"/>
      <c r="J830" s="14"/>
      <c r="K830" s="14"/>
      <c r="L830" s="186"/>
      <c r="M830" s="191"/>
      <c r="N830" s="192"/>
      <c r="O830" s="192"/>
      <c r="P830" s="192"/>
      <c r="Q830" s="192"/>
      <c r="R830" s="192"/>
      <c r="S830" s="192"/>
      <c r="T830" s="19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87" t="s">
        <v>159</v>
      </c>
      <c r="AU830" s="187" t="s">
        <v>81</v>
      </c>
      <c r="AV830" s="14" t="s">
        <v>81</v>
      </c>
      <c r="AW830" s="14" t="s">
        <v>32</v>
      </c>
      <c r="AX830" s="14" t="s">
        <v>71</v>
      </c>
      <c r="AY830" s="187" t="s">
        <v>150</v>
      </c>
    </row>
    <row r="831" s="13" customFormat="1">
      <c r="A831" s="13"/>
      <c r="B831" s="178"/>
      <c r="C831" s="13"/>
      <c r="D831" s="179" t="s">
        <v>159</v>
      </c>
      <c r="E831" s="180" t="s">
        <v>3</v>
      </c>
      <c r="F831" s="181" t="s">
        <v>308</v>
      </c>
      <c r="G831" s="13"/>
      <c r="H831" s="180" t="s">
        <v>3</v>
      </c>
      <c r="I831" s="182"/>
      <c r="J831" s="13"/>
      <c r="K831" s="13"/>
      <c r="L831" s="178"/>
      <c r="M831" s="183"/>
      <c r="N831" s="184"/>
      <c r="O831" s="184"/>
      <c r="P831" s="184"/>
      <c r="Q831" s="184"/>
      <c r="R831" s="184"/>
      <c r="S831" s="184"/>
      <c r="T831" s="18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80" t="s">
        <v>159</v>
      </c>
      <c r="AU831" s="180" t="s">
        <v>81</v>
      </c>
      <c r="AV831" s="13" t="s">
        <v>79</v>
      </c>
      <c r="AW831" s="13" t="s">
        <v>32</v>
      </c>
      <c r="AX831" s="13" t="s">
        <v>71</v>
      </c>
      <c r="AY831" s="180" t="s">
        <v>150</v>
      </c>
    </row>
    <row r="832" s="14" customFormat="1">
      <c r="A832" s="14"/>
      <c r="B832" s="186"/>
      <c r="C832" s="14"/>
      <c r="D832" s="179" t="s">
        <v>159</v>
      </c>
      <c r="E832" s="187" t="s">
        <v>3</v>
      </c>
      <c r="F832" s="188" t="s">
        <v>309</v>
      </c>
      <c r="G832" s="14"/>
      <c r="H832" s="189">
        <v>-112.10299999999999</v>
      </c>
      <c r="I832" s="190"/>
      <c r="J832" s="14"/>
      <c r="K832" s="14"/>
      <c r="L832" s="186"/>
      <c r="M832" s="191"/>
      <c r="N832" s="192"/>
      <c r="O832" s="192"/>
      <c r="P832" s="192"/>
      <c r="Q832" s="192"/>
      <c r="R832" s="192"/>
      <c r="S832" s="192"/>
      <c r="T832" s="19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187" t="s">
        <v>159</v>
      </c>
      <c r="AU832" s="187" t="s">
        <v>81</v>
      </c>
      <c r="AV832" s="14" t="s">
        <v>81</v>
      </c>
      <c r="AW832" s="14" t="s">
        <v>32</v>
      </c>
      <c r="AX832" s="14" t="s">
        <v>71</v>
      </c>
      <c r="AY832" s="187" t="s">
        <v>150</v>
      </c>
    </row>
    <row r="833" s="13" customFormat="1">
      <c r="A833" s="13"/>
      <c r="B833" s="178"/>
      <c r="C833" s="13"/>
      <c r="D833" s="179" t="s">
        <v>159</v>
      </c>
      <c r="E833" s="180" t="s">
        <v>3</v>
      </c>
      <c r="F833" s="181" t="s">
        <v>1082</v>
      </c>
      <c r="G833" s="13"/>
      <c r="H833" s="180" t="s">
        <v>3</v>
      </c>
      <c r="I833" s="182"/>
      <c r="J833" s="13"/>
      <c r="K833" s="13"/>
      <c r="L833" s="178"/>
      <c r="M833" s="183"/>
      <c r="N833" s="184"/>
      <c r="O833" s="184"/>
      <c r="P833" s="184"/>
      <c r="Q833" s="184"/>
      <c r="R833" s="184"/>
      <c r="S833" s="184"/>
      <c r="T833" s="18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80" t="s">
        <v>159</v>
      </c>
      <c r="AU833" s="180" t="s">
        <v>81</v>
      </c>
      <c r="AV833" s="13" t="s">
        <v>79</v>
      </c>
      <c r="AW833" s="13" t="s">
        <v>32</v>
      </c>
      <c r="AX833" s="13" t="s">
        <v>71</v>
      </c>
      <c r="AY833" s="180" t="s">
        <v>150</v>
      </c>
    </row>
    <row r="834" s="14" customFormat="1">
      <c r="A834" s="14"/>
      <c r="B834" s="186"/>
      <c r="C834" s="14"/>
      <c r="D834" s="179" t="s">
        <v>159</v>
      </c>
      <c r="E834" s="187" t="s">
        <v>3</v>
      </c>
      <c r="F834" s="188" t="s">
        <v>1083</v>
      </c>
      <c r="G834" s="14"/>
      <c r="H834" s="189">
        <v>-104.54600000000001</v>
      </c>
      <c r="I834" s="190"/>
      <c r="J834" s="14"/>
      <c r="K834" s="14"/>
      <c r="L834" s="186"/>
      <c r="M834" s="191"/>
      <c r="N834" s="192"/>
      <c r="O834" s="192"/>
      <c r="P834" s="192"/>
      <c r="Q834" s="192"/>
      <c r="R834" s="192"/>
      <c r="S834" s="192"/>
      <c r="T834" s="19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87" t="s">
        <v>159</v>
      </c>
      <c r="AU834" s="187" t="s">
        <v>81</v>
      </c>
      <c r="AV834" s="14" t="s">
        <v>81</v>
      </c>
      <c r="AW834" s="14" t="s">
        <v>32</v>
      </c>
      <c r="AX834" s="14" t="s">
        <v>71</v>
      </c>
      <c r="AY834" s="187" t="s">
        <v>150</v>
      </c>
    </row>
    <row r="835" s="15" customFormat="1">
      <c r="A835" s="15"/>
      <c r="B835" s="194"/>
      <c r="C835" s="15"/>
      <c r="D835" s="179" t="s">
        <v>159</v>
      </c>
      <c r="E835" s="195" t="s">
        <v>3</v>
      </c>
      <c r="F835" s="196" t="s">
        <v>211</v>
      </c>
      <c r="G835" s="15"/>
      <c r="H835" s="197">
        <v>252.34299999999999</v>
      </c>
      <c r="I835" s="198"/>
      <c r="J835" s="15"/>
      <c r="K835" s="15"/>
      <c r="L835" s="194"/>
      <c r="M835" s="199"/>
      <c r="N835" s="200"/>
      <c r="O835" s="200"/>
      <c r="P835" s="200"/>
      <c r="Q835" s="200"/>
      <c r="R835" s="200"/>
      <c r="S835" s="200"/>
      <c r="T835" s="20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195" t="s">
        <v>159</v>
      </c>
      <c r="AU835" s="195" t="s">
        <v>81</v>
      </c>
      <c r="AV835" s="15" t="s">
        <v>157</v>
      </c>
      <c r="AW835" s="15" t="s">
        <v>32</v>
      </c>
      <c r="AX835" s="15" t="s">
        <v>79</v>
      </c>
      <c r="AY835" s="195" t="s">
        <v>150</v>
      </c>
    </row>
    <row r="836" s="12" customFormat="1" ht="25.92" customHeight="1">
      <c r="A836" s="12"/>
      <c r="B836" s="151"/>
      <c r="C836" s="12"/>
      <c r="D836" s="152" t="s">
        <v>70</v>
      </c>
      <c r="E836" s="153" t="s">
        <v>1084</v>
      </c>
      <c r="F836" s="153" t="s">
        <v>1085</v>
      </c>
      <c r="G836" s="12"/>
      <c r="H836" s="12"/>
      <c r="I836" s="154"/>
      <c r="J836" s="155">
        <f>BK836</f>
        <v>0</v>
      </c>
      <c r="K836" s="12"/>
      <c r="L836" s="151"/>
      <c r="M836" s="156"/>
      <c r="N836" s="157"/>
      <c r="O836" s="157"/>
      <c r="P836" s="158">
        <f>P837</f>
        <v>0</v>
      </c>
      <c r="Q836" s="157"/>
      <c r="R836" s="158">
        <f>R837</f>
        <v>0</v>
      </c>
      <c r="S836" s="157"/>
      <c r="T836" s="159">
        <f>T837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152" t="s">
        <v>178</v>
      </c>
      <c r="AT836" s="160" t="s">
        <v>70</v>
      </c>
      <c r="AU836" s="160" t="s">
        <v>71</v>
      </c>
      <c r="AY836" s="152" t="s">
        <v>150</v>
      </c>
      <c r="BK836" s="161">
        <f>BK837</f>
        <v>0</v>
      </c>
    </row>
    <row r="837" s="12" customFormat="1" ht="22.8" customHeight="1">
      <c r="A837" s="12"/>
      <c r="B837" s="151"/>
      <c r="C837" s="12"/>
      <c r="D837" s="152" t="s">
        <v>70</v>
      </c>
      <c r="E837" s="162" t="s">
        <v>1086</v>
      </c>
      <c r="F837" s="162" t="s">
        <v>1087</v>
      </c>
      <c r="G837" s="12"/>
      <c r="H837" s="12"/>
      <c r="I837" s="154"/>
      <c r="J837" s="163">
        <f>BK837</f>
        <v>0</v>
      </c>
      <c r="K837" s="12"/>
      <c r="L837" s="151"/>
      <c r="M837" s="156"/>
      <c r="N837" s="157"/>
      <c r="O837" s="157"/>
      <c r="P837" s="158">
        <f>SUM(P838:P844)</f>
        <v>0</v>
      </c>
      <c r="Q837" s="157"/>
      <c r="R837" s="158">
        <f>SUM(R838:R844)</f>
        <v>0</v>
      </c>
      <c r="S837" s="157"/>
      <c r="T837" s="159">
        <f>SUM(T838:T844)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152" t="s">
        <v>178</v>
      </c>
      <c r="AT837" s="160" t="s">
        <v>70</v>
      </c>
      <c r="AU837" s="160" t="s">
        <v>79</v>
      </c>
      <c r="AY837" s="152" t="s">
        <v>150</v>
      </c>
      <c r="BK837" s="161">
        <f>SUM(BK838:BK844)</f>
        <v>0</v>
      </c>
    </row>
    <row r="838" s="2" customFormat="1">
      <c r="A838" s="38"/>
      <c r="B838" s="164"/>
      <c r="C838" s="165" t="s">
        <v>1088</v>
      </c>
      <c r="D838" s="165" t="s">
        <v>152</v>
      </c>
      <c r="E838" s="166" t="s">
        <v>1089</v>
      </c>
      <c r="F838" s="167" t="s">
        <v>1090</v>
      </c>
      <c r="G838" s="168" t="s">
        <v>417</v>
      </c>
      <c r="H838" s="169">
        <v>1</v>
      </c>
      <c r="I838" s="170"/>
      <c r="J838" s="171">
        <f>ROUND(I838*H838,2)</f>
        <v>0</v>
      </c>
      <c r="K838" s="167" t="s">
        <v>3</v>
      </c>
      <c r="L838" s="39"/>
      <c r="M838" s="172" t="s">
        <v>3</v>
      </c>
      <c r="N838" s="173" t="s">
        <v>42</v>
      </c>
      <c r="O838" s="72"/>
      <c r="P838" s="174">
        <f>O838*H838</f>
        <v>0</v>
      </c>
      <c r="Q838" s="174">
        <v>0</v>
      </c>
      <c r="R838" s="174">
        <f>Q838*H838</f>
        <v>0</v>
      </c>
      <c r="S838" s="174">
        <v>0</v>
      </c>
      <c r="T838" s="175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76" t="s">
        <v>1091</v>
      </c>
      <c r="AT838" s="176" t="s">
        <v>152</v>
      </c>
      <c r="AU838" s="176" t="s">
        <v>81</v>
      </c>
      <c r="AY838" s="19" t="s">
        <v>150</v>
      </c>
      <c r="BE838" s="177">
        <f>IF(N838="základní",J838,0)</f>
        <v>0</v>
      </c>
      <c r="BF838" s="177">
        <f>IF(N838="snížená",J838,0)</f>
        <v>0</v>
      </c>
      <c r="BG838" s="177">
        <f>IF(N838="zákl. přenesená",J838,0)</f>
        <v>0</v>
      </c>
      <c r="BH838" s="177">
        <f>IF(N838="sníž. přenesená",J838,0)</f>
        <v>0</v>
      </c>
      <c r="BI838" s="177">
        <f>IF(N838="nulová",J838,0)</f>
        <v>0</v>
      </c>
      <c r="BJ838" s="19" t="s">
        <v>79</v>
      </c>
      <c r="BK838" s="177">
        <f>ROUND(I838*H838,2)</f>
        <v>0</v>
      </c>
      <c r="BL838" s="19" t="s">
        <v>1091</v>
      </c>
      <c r="BM838" s="176" t="s">
        <v>1092</v>
      </c>
    </row>
    <row r="839" s="2" customFormat="1">
      <c r="A839" s="38"/>
      <c r="B839" s="164"/>
      <c r="C839" s="165" t="s">
        <v>1093</v>
      </c>
      <c r="D839" s="165" t="s">
        <v>152</v>
      </c>
      <c r="E839" s="166" t="s">
        <v>1094</v>
      </c>
      <c r="F839" s="167" t="s">
        <v>1095</v>
      </c>
      <c r="G839" s="168" t="s">
        <v>432</v>
      </c>
      <c r="H839" s="169">
        <v>1</v>
      </c>
      <c r="I839" s="170"/>
      <c r="J839" s="171">
        <f>ROUND(I839*H839,2)</f>
        <v>0</v>
      </c>
      <c r="K839" s="167" t="s">
        <v>3</v>
      </c>
      <c r="L839" s="39"/>
      <c r="M839" s="172" t="s">
        <v>3</v>
      </c>
      <c r="N839" s="173" t="s">
        <v>42</v>
      </c>
      <c r="O839" s="72"/>
      <c r="P839" s="174">
        <f>O839*H839</f>
        <v>0</v>
      </c>
      <c r="Q839" s="174">
        <v>0</v>
      </c>
      <c r="R839" s="174">
        <f>Q839*H839</f>
        <v>0</v>
      </c>
      <c r="S839" s="174">
        <v>0</v>
      </c>
      <c r="T839" s="175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176" t="s">
        <v>1091</v>
      </c>
      <c r="AT839" s="176" t="s">
        <v>152</v>
      </c>
      <c r="AU839" s="176" t="s">
        <v>81</v>
      </c>
      <c r="AY839" s="19" t="s">
        <v>150</v>
      </c>
      <c r="BE839" s="177">
        <f>IF(N839="základní",J839,0)</f>
        <v>0</v>
      </c>
      <c r="BF839" s="177">
        <f>IF(N839="snížená",J839,0)</f>
        <v>0</v>
      </c>
      <c r="BG839" s="177">
        <f>IF(N839="zákl. přenesená",J839,0)</f>
        <v>0</v>
      </c>
      <c r="BH839" s="177">
        <f>IF(N839="sníž. přenesená",J839,0)</f>
        <v>0</v>
      </c>
      <c r="BI839" s="177">
        <f>IF(N839="nulová",J839,0)</f>
        <v>0</v>
      </c>
      <c r="BJ839" s="19" t="s">
        <v>79</v>
      </c>
      <c r="BK839" s="177">
        <f>ROUND(I839*H839,2)</f>
        <v>0</v>
      </c>
      <c r="BL839" s="19" t="s">
        <v>1091</v>
      </c>
      <c r="BM839" s="176" t="s">
        <v>1096</v>
      </c>
    </row>
    <row r="840" s="2" customFormat="1" ht="16.5" customHeight="1">
      <c r="A840" s="38"/>
      <c r="B840" s="164"/>
      <c r="C840" s="165" t="s">
        <v>1097</v>
      </c>
      <c r="D840" s="165" t="s">
        <v>152</v>
      </c>
      <c r="E840" s="166" t="s">
        <v>1098</v>
      </c>
      <c r="F840" s="167" t="s">
        <v>1099</v>
      </c>
      <c r="G840" s="168" t="s">
        <v>432</v>
      </c>
      <c r="H840" s="169">
        <v>1</v>
      </c>
      <c r="I840" s="170"/>
      <c r="J840" s="171">
        <f>ROUND(I840*H840,2)</f>
        <v>0</v>
      </c>
      <c r="K840" s="167" t="s">
        <v>1100</v>
      </c>
      <c r="L840" s="39"/>
      <c r="M840" s="172" t="s">
        <v>3</v>
      </c>
      <c r="N840" s="173" t="s">
        <v>42</v>
      </c>
      <c r="O840" s="72"/>
      <c r="P840" s="174">
        <f>O840*H840</f>
        <v>0</v>
      </c>
      <c r="Q840" s="174">
        <v>0</v>
      </c>
      <c r="R840" s="174">
        <f>Q840*H840</f>
        <v>0</v>
      </c>
      <c r="S840" s="174">
        <v>0</v>
      </c>
      <c r="T840" s="175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76" t="s">
        <v>1091</v>
      </c>
      <c r="AT840" s="176" t="s">
        <v>152</v>
      </c>
      <c r="AU840" s="176" t="s">
        <v>81</v>
      </c>
      <c r="AY840" s="19" t="s">
        <v>150</v>
      </c>
      <c r="BE840" s="177">
        <f>IF(N840="základní",J840,0)</f>
        <v>0</v>
      </c>
      <c r="BF840" s="177">
        <f>IF(N840="snížená",J840,0)</f>
        <v>0</v>
      </c>
      <c r="BG840" s="177">
        <f>IF(N840="zákl. přenesená",J840,0)</f>
        <v>0</v>
      </c>
      <c r="BH840" s="177">
        <f>IF(N840="sníž. přenesená",J840,0)</f>
        <v>0</v>
      </c>
      <c r="BI840" s="177">
        <f>IF(N840="nulová",J840,0)</f>
        <v>0</v>
      </c>
      <c r="BJ840" s="19" t="s">
        <v>79</v>
      </c>
      <c r="BK840" s="177">
        <f>ROUND(I840*H840,2)</f>
        <v>0</v>
      </c>
      <c r="BL840" s="19" t="s">
        <v>1091</v>
      </c>
      <c r="BM840" s="176" t="s">
        <v>1101</v>
      </c>
    </row>
    <row r="841" s="2" customFormat="1" ht="16.5" customHeight="1">
      <c r="A841" s="38"/>
      <c r="B841" s="164"/>
      <c r="C841" s="165" t="s">
        <v>1102</v>
      </c>
      <c r="D841" s="165" t="s">
        <v>152</v>
      </c>
      <c r="E841" s="166" t="s">
        <v>1103</v>
      </c>
      <c r="F841" s="167" t="s">
        <v>1104</v>
      </c>
      <c r="G841" s="168" t="s">
        <v>422</v>
      </c>
      <c r="H841" s="169">
        <v>1</v>
      </c>
      <c r="I841" s="170"/>
      <c r="J841" s="171">
        <f>ROUND(I841*H841,2)</f>
        <v>0</v>
      </c>
      <c r="K841" s="167" t="s">
        <v>3</v>
      </c>
      <c r="L841" s="39"/>
      <c r="M841" s="172" t="s">
        <v>3</v>
      </c>
      <c r="N841" s="173" t="s">
        <v>42</v>
      </c>
      <c r="O841" s="72"/>
      <c r="P841" s="174">
        <f>O841*H841</f>
        <v>0</v>
      </c>
      <c r="Q841" s="174">
        <v>0</v>
      </c>
      <c r="R841" s="174">
        <f>Q841*H841</f>
        <v>0</v>
      </c>
      <c r="S841" s="174">
        <v>0</v>
      </c>
      <c r="T841" s="175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76" t="s">
        <v>1091</v>
      </c>
      <c r="AT841" s="176" t="s">
        <v>152</v>
      </c>
      <c r="AU841" s="176" t="s">
        <v>81</v>
      </c>
      <c r="AY841" s="19" t="s">
        <v>150</v>
      </c>
      <c r="BE841" s="177">
        <f>IF(N841="základní",J841,0)</f>
        <v>0</v>
      </c>
      <c r="BF841" s="177">
        <f>IF(N841="snížená",J841,0)</f>
        <v>0</v>
      </c>
      <c r="BG841" s="177">
        <f>IF(N841="zákl. přenesená",J841,0)</f>
        <v>0</v>
      </c>
      <c r="BH841" s="177">
        <f>IF(N841="sníž. přenesená",J841,0)</f>
        <v>0</v>
      </c>
      <c r="BI841" s="177">
        <f>IF(N841="nulová",J841,0)</f>
        <v>0</v>
      </c>
      <c r="BJ841" s="19" t="s">
        <v>79</v>
      </c>
      <c r="BK841" s="177">
        <f>ROUND(I841*H841,2)</f>
        <v>0</v>
      </c>
      <c r="BL841" s="19" t="s">
        <v>1091</v>
      </c>
      <c r="BM841" s="176" t="s">
        <v>1105</v>
      </c>
    </row>
    <row r="842" s="2" customFormat="1" ht="16.5" customHeight="1">
      <c r="A842" s="38"/>
      <c r="B842" s="164"/>
      <c r="C842" s="165" t="s">
        <v>1106</v>
      </c>
      <c r="D842" s="165" t="s">
        <v>152</v>
      </c>
      <c r="E842" s="166" t="s">
        <v>1107</v>
      </c>
      <c r="F842" s="167" t="s">
        <v>1108</v>
      </c>
      <c r="G842" s="168" t="s">
        <v>422</v>
      </c>
      <c r="H842" s="169">
        <v>1</v>
      </c>
      <c r="I842" s="170"/>
      <c r="J842" s="171">
        <f>ROUND(I842*H842,2)</f>
        <v>0</v>
      </c>
      <c r="K842" s="167" t="s">
        <v>3</v>
      </c>
      <c r="L842" s="39"/>
      <c r="M842" s="172" t="s">
        <v>3</v>
      </c>
      <c r="N842" s="173" t="s">
        <v>42</v>
      </c>
      <c r="O842" s="72"/>
      <c r="P842" s="174">
        <f>O842*H842</f>
        <v>0</v>
      </c>
      <c r="Q842" s="174">
        <v>0</v>
      </c>
      <c r="R842" s="174">
        <f>Q842*H842</f>
        <v>0</v>
      </c>
      <c r="S842" s="174">
        <v>0</v>
      </c>
      <c r="T842" s="175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176" t="s">
        <v>1091</v>
      </c>
      <c r="AT842" s="176" t="s">
        <v>152</v>
      </c>
      <c r="AU842" s="176" t="s">
        <v>81</v>
      </c>
      <c r="AY842" s="19" t="s">
        <v>150</v>
      </c>
      <c r="BE842" s="177">
        <f>IF(N842="základní",J842,0)</f>
        <v>0</v>
      </c>
      <c r="BF842" s="177">
        <f>IF(N842="snížená",J842,0)</f>
        <v>0</v>
      </c>
      <c r="BG842" s="177">
        <f>IF(N842="zákl. přenesená",J842,0)</f>
        <v>0</v>
      </c>
      <c r="BH842" s="177">
        <f>IF(N842="sníž. přenesená",J842,0)</f>
        <v>0</v>
      </c>
      <c r="BI842" s="177">
        <f>IF(N842="nulová",J842,0)</f>
        <v>0</v>
      </c>
      <c r="BJ842" s="19" t="s">
        <v>79</v>
      </c>
      <c r="BK842" s="177">
        <f>ROUND(I842*H842,2)</f>
        <v>0</v>
      </c>
      <c r="BL842" s="19" t="s">
        <v>1091</v>
      </c>
      <c r="BM842" s="176" t="s">
        <v>1109</v>
      </c>
    </row>
    <row r="843" s="2" customFormat="1" ht="16.5" customHeight="1">
      <c r="A843" s="38"/>
      <c r="B843" s="164"/>
      <c r="C843" s="165" t="s">
        <v>1110</v>
      </c>
      <c r="D843" s="165" t="s">
        <v>152</v>
      </c>
      <c r="E843" s="166" t="s">
        <v>1111</v>
      </c>
      <c r="F843" s="167" t="s">
        <v>1112</v>
      </c>
      <c r="G843" s="168" t="s">
        <v>432</v>
      </c>
      <c r="H843" s="169">
        <v>1</v>
      </c>
      <c r="I843" s="170"/>
      <c r="J843" s="171">
        <f>ROUND(I843*H843,2)</f>
        <v>0</v>
      </c>
      <c r="K843" s="167" t="s">
        <v>3</v>
      </c>
      <c r="L843" s="39"/>
      <c r="M843" s="172" t="s">
        <v>3</v>
      </c>
      <c r="N843" s="173" t="s">
        <v>42</v>
      </c>
      <c r="O843" s="72"/>
      <c r="P843" s="174">
        <f>O843*H843</f>
        <v>0</v>
      </c>
      <c r="Q843" s="174">
        <v>0</v>
      </c>
      <c r="R843" s="174">
        <f>Q843*H843</f>
        <v>0</v>
      </c>
      <c r="S843" s="174">
        <v>0</v>
      </c>
      <c r="T843" s="175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176" t="s">
        <v>1091</v>
      </c>
      <c r="AT843" s="176" t="s">
        <v>152</v>
      </c>
      <c r="AU843" s="176" t="s">
        <v>81</v>
      </c>
      <c r="AY843" s="19" t="s">
        <v>150</v>
      </c>
      <c r="BE843" s="177">
        <f>IF(N843="základní",J843,0)</f>
        <v>0</v>
      </c>
      <c r="BF843" s="177">
        <f>IF(N843="snížená",J843,0)</f>
        <v>0</v>
      </c>
      <c r="BG843" s="177">
        <f>IF(N843="zákl. přenesená",J843,0)</f>
        <v>0</v>
      </c>
      <c r="BH843" s="177">
        <f>IF(N843="sníž. přenesená",J843,0)</f>
        <v>0</v>
      </c>
      <c r="BI843" s="177">
        <f>IF(N843="nulová",J843,0)</f>
        <v>0</v>
      </c>
      <c r="BJ843" s="19" t="s">
        <v>79</v>
      </c>
      <c r="BK843" s="177">
        <f>ROUND(I843*H843,2)</f>
        <v>0</v>
      </c>
      <c r="BL843" s="19" t="s">
        <v>1091</v>
      </c>
      <c r="BM843" s="176" t="s">
        <v>1113</v>
      </c>
    </row>
    <row r="844" s="2" customFormat="1" ht="16.5" customHeight="1">
      <c r="A844" s="38"/>
      <c r="B844" s="164"/>
      <c r="C844" s="165" t="s">
        <v>1114</v>
      </c>
      <c r="D844" s="165" t="s">
        <v>152</v>
      </c>
      <c r="E844" s="166" t="s">
        <v>1115</v>
      </c>
      <c r="F844" s="167" t="s">
        <v>1116</v>
      </c>
      <c r="G844" s="168" t="s">
        <v>417</v>
      </c>
      <c r="H844" s="169">
        <v>1</v>
      </c>
      <c r="I844" s="170"/>
      <c r="J844" s="171">
        <f>ROUND(I844*H844,2)</f>
        <v>0</v>
      </c>
      <c r="K844" s="167" t="s">
        <v>3</v>
      </c>
      <c r="L844" s="39"/>
      <c r="M844" s="220" t="s">
        <v>3</v>
      </c>
      <c r="N844" s="221" t="s">
        <v>42</v>
      </c>
      <c r="O844" s="222"/>
      <c r="P844" s="223">
        <f>O844*H844</f>
        <v>0</v>
      </c>
      <c r="Q844" s="223">
        <v>0</v>
      </c>
      <c r="R844" s="223">
        <f>Q844*H844</f>
        <v>0</v>
      </c>
      <c r="S844" s="223">
        <v>0</v>
      </c>
      <c r="T844" s="224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76" t="s">
        <v>1091</v>
      </c>
      <c r="AT844" s="176" t="s">
        <v>152</v>
      </c>
      <c r="AU844" s="176" t="s">
        <v>81</v>
      </c>
      <c r="AY844" s="19" t="s">
        <v>150</v>
      </c>
      <c r="BE844" s="177">
        <f>IF(N844="základní",J844,0)</f>
        <v>0</v>
      </c>
      <c r="BF844" s="177">
        <f>IF(N844="snížená",J844,0)</f>
        <v>0</v>
      </c>
      <c r="BG844" s="177">
        <f>IF(N844="zákl. přenesená",J844,0)</f>
        <v>0</v>
      </c>
      <c r="BH844" s="177">
        <f>IF(N844="sníž. přenesená",J844,0)</f>
        <v>0</v>
      </c>
      <c r="BI844" s="177">
        <f>IF(N844="nulová",J844,0)</f>
        <v>0</v>
      </c>
      <c r="BJ844" s="19" t="s">
        <v>79</v>
      </c>
      <c r="BK844" s="177">
        <f>ROUND(I844*H844,2)</f>
        <v>0</v>
      </c>
      <c r="BL844" s="19" t="s">
        <v>1091</v>
      </c>
      <c r="BM844" s="176" t="s">
        <v>1117</v>
      </c>
    </row>
    <row r="845" s="2" customFormat="1" ht="6.96" customHeight="1">
      <c r="A845" s="38"/>
      <c r="B845" s="55"/>
      <c r="C845" s="56"/>
      <c r="D845" s="56"/>
      <c r="E845" s="56"/>
      <c r="F845" s="56"/>
      <c r="G845" s="56"/>
      <c r="H845" s="56"/>
      <c r="I845" s="56"/>
      <c r="J845" s="56"/>
      <c r="K845" s="56"/>
      <c r="L845" s="39"/>
      <c r="M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</row>
  </sheetData>
  <autoFilter ref="C103:K84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1118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ROUND(J88,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ROUND((SUM(BE88:BE123)),  2)</f>
        <v>0</v>
      </c>
      <c r="G33" s="38"/>
      <c r="H33" s="38"/>
      <c r="I33" s="123">
        <v>0.20999999999999999</v>
      </c>
      <c r="J33" s="122">
        <f>ROUND(((SUM(BE88:BE123))*I33),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ROUND((SUM(BF88:BF123)),  2)</f>
        <v>0</v>
      </c>
      <c r="G34" s="38"/>
      <c r="H34" s="38"/>
      <c r="I34" s="123">
        <v>0.14999999999999999</v>
      </c>
      <c r="J34" s="122">
        <f>ROUND(((SUM(BF88:BF123))*I34),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ROUND((SUM(BG88:BG123)),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ROUND((SUM(BH88:BH123)),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ROUND((SUM(BI88:BI123)),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D.1.4.A - Vytápění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J88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J89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1119</v>
      </c>
      <c r="E61" s="139"/>
      <c r="F61" s="139"/>
      <c r="G61" s="139"/>
      <c r="H61" s="139"/>
      <c r="I61" s="139"/>
      <c r="J61" s="140">
        <f>J90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7"/>
      <c r="C62" s="10"/>
      <c r="D62" s="138" t="s">
        <v>1120</v>
      </c>
      <c r="E62" s="139"/>
      <c r="F62" s="139"/>
      <c r="G62" s="139"/>
      <c r="H62" s="139"/>
      <c r="I62" s="139"/>
      <c r="J62" s="140">
        <f>J91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37"/>
      <c r="C63" s="10"/>
      <c r="D63" s="138" t="s">
        <v>1121</v>
      </c>
      <c r="E63" s="139"/>
      <c r="F63" s="139"/>
      <c r="G63" s="139"/>
      <c r="H63" s="139"/>
      <c r="I63" s="139"/>
      <c r="J63" s="140">
        <f>J99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37"/>
      <c r="C64" s="10"/>
      <c r="D64" s="138" t="s">
        <v>1122</v>
      </c>
      <c r="E64" s="139"/>
      <c r="F64" s="139"/>
      <c r="G64" s="139"/>
      <c r="H64" s="139"/>
      <c r="I64" s="139"/>
      <c r="J64" s="140">
        <f>J104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37"/>
      <c r="C65" s="10"/>
      <c r="D65" s="138" t="s">
        <v>1123</v>
      </c>
      <c r="E65" s="139"/>
      <c r="F65" s="139"/>
      <c r="G65" s="139"/>
      <c r="H65" s="139"/>
      <c r="I65" s="139"/>
      <c r="J65" s="140">
        <f>J106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7"/>
      <c r="C66" s="10"/>
      <c r="D66" s="138" t="s">
        <v>1124</v>
      </c>
      <c r="E66" s="139"/>
      <c r="F66" s="139"/>
      <c r="G66" s="139"/>
      <c r="H66" s="139"/>
      <c r="I66" s="139"/>
      <c r="J66" s="140">
        <f>J110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7"/>
      <c r="C67" s="10"/>
      <c r="D67" s="138" t="s">
        <v>1125</v>
      </c>
      <c r="E67" s="139"/>
      <c r="F67" s="139"/>
      <c r="G67" s="139"/>
      <c r="H67" s="139"/>
      <c r="I67" s="139"/>
      <c r="J67" s="140">
        <f>J112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3"/>
      <c r="C68" s="9"/>
      <c r="D68" s="134" t="s">
        <v>1126</v>
      </c>
      <c r="E68" s="135"/>
      <c r="F68" s="135"/>
      <c r="G68" s="135"/>
      <c r="H68" s="135"/>
      <c r="I68" s="135"/>
      <c r="J68" s="136">
        <f>J117</f>
        <v>0</v>
      </c>
      <c r="K68" s="9"/>
      <c r="L68" s="13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135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17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115" t="str">
        <f>E7</f>
        <v>MŠ Delfínek</v>
      </c>
      <c r="F78" s="32"/>
      <c r="G78" s="32"/>
      <c r="H78" s="32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104</v>
      </c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62" t="str">
        <f>E9</f>
        <v>D.1.4.A - Vytápění</v>
      </c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38"/>
      <c r="E82" s="38"/>
      <c r="F82" s="27" t="str">
        <f>F12</f>
        <v>MŠ Delfínek</v>
      </c>
      <c r="G82" s="38"/>
      <c r="H82" s="38"/>
      <c r="I82" s="32" t="s">
        <v>22</v>
      </c>
      <c r="J82" s="64" t="str">
        <f>IF(J12="","",J12)</f>
        <v>3. 2. 2021</v>
      </c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24</v>
      </c>
      <c r="D84" s="38"/>
      <c r="E84" s="38"/>
      <c r="F84" s="27" t="str">
        <f>E15</f>
        <v>Statutární město Liberec</v>
      </c>
      <c r="G84" s="38"/>
      <c r="H84" s="38"/>
      <c r="I84" s="32" t="s">
        <v>30</v>
      </c>
      <c r="J84" s="36" t="str">
        <f>E21</f>
        <v xml:space="preserve"> </v>
      </c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28</v>
      </c>
      <c r="D85" s="38"/>
      <c r="E85" s="38"/>
      <c r="F85" s="27" t="str">
        <f>IF(E18="","",E18)</f>
        <v>Vyplň údaj</v>
      </c>
      <c r="G85" s="38"/>
      <c r="H85" s="38"/>
      <c r="I85" s="32" t="s">
        <v>33</v>
      </c>
      <c r="J85" s="36" t="str">
        <f>E24</f>
        <v>DIGITRONIC CZ s.r.o.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41"/>
      <c r="B87" s="142"/>
      <c r="C87" s="143" t="s">
        <v>136</v>
      </c>
      <c r="D87" s="144" t="s">
        <v>56</v>
      </c>
      <c r="E87" s="144" t="s">
        <v>52</v>
      </c>
      <c r="F87" s="144" t="s">
        <v>53</v>
      </c>
      <c r="G87" s="144" t="s">
        <v>137</v>
      </c>
      <c r="H87" s="144" t="s">
        <v>138</v>
      </c>
      <c r="I87" s="144" t="s">
        <v>139</v>
      </c>
      <c r="J87" s="144" t="s">
        <v>108</v>
      </c>
      <c r="K87" s="145" t="s">
        <v>140</v>
      </c>
      <c r="L87" s="146"/>
      <c r="M87" s="80" t="s">
        <v>3</v>
      </c>
      <c r="N87" s="81" t="s">
        <v>41</v>
      </c>
      <c r="O87" s="81" t="s">
        <v>141</v>
      </c>
      <c r="P87" s="81" t="s">
        <v>142</v>
      </c>
      <c r="Q87" s="81" t="s">
        <v>143</v>
      </c>
      <c r="R87" s="81" t="s">
        <v>144</v>
      </c>
      <c r="S87" s="81" t="s">
        <v>145</v>
      </c>
      <c r="T87" s="82" t="s">
        <v>146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="2" customFormat="1" ht="22.8" customHeight="1">
      <c r="A88" s="38"/>
      <c r="B88" s="39"/>
      <c r="C88" s="87" t="s">
        <v>147</v>
      </c>
      <c r="D88" s="38"/>
      <c r="E88" s="38"/>
      <c r="F88" s="38"/>
      <c r="G88" s="38"/>
      <c r="H88" s="38"/>
      <c r="I88" s="38"/>
      <c r="J88" s="147">
        <f>BK88</f>
        <v>0</v>
      </c>
      <c r="K88" s="38"/>
      <c r="L88" s="39"/>
      <c r="M88" s="83"/>
      <c r="N88" s="68"/>
      <c r="O88" s="84"/>
      <c r="P88" s="148">
        <f>P89+P117</f>
        <v>0</v>
      </c>
      <c r="Q88" s="84"/>
      <c r="R88" s="148">
        <f>R89+R117</f>
        <v>0.34979000000000005</v>
      </c>
      <c r="S88" s="84"/>
      <c r="T88" s="149">
        <f>T89+T117</f>
        <v>0.28059999999999996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70</v>
      </c>
      <c r="AU88" s="19" t="s">
        <v>109</v>
      </c>
      <c r="BK88" s="150">
        <f>BK89+BK117</f>
        <v>0</v>
      </c>
    </row>
    <row r="89" s="12" customFormat="1" ht="25.92" customHeight="1">
      <c r="A89" s="12"/>
      <c r="B89" s="151"/>
      <c r="C89" s="12"/>
      <c r="D89" s="152" t="s">
        <v>70</v>
      </c>
      <c r="E89" s="153" t="s">
        <v>564</v>
      </c>
      <c r="F89" s="153" t="s">
        <v>565</v>
      </c>
      <c r="G89" s="12"/>
      <c r="H89" s="12"/>
      <c r="I89" s="154"/>
      <c r="J89" s="155">
        <f>BK89</f>
        <v>0</v>
      </c>
      <c r="K89" s="12"/>
      <c r="L89" s="151"/>
      <c r="M89" s="156"/>
      <c r="N89" s="157"/>
      <c r="O89" s="157"/>
      <c r="P89" s="158">
        <f>P90</f>
        <v>0</v>
      </c>
      <c r="Q89" s="157"/>
      <c r="R89" s="158">
        <f>R90</f>
        <v>0.34979000000000005</v>
      </c>
      <c r="S89" s="157"/>
      <c r="T89" s="159">
        <f>T90</f>
        <v>0.28059999999999996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2" t="s">
        <v>81</v>
      </c>
      <c r="AT89" s="160" t="s">
        <v>70</v>
      </c>
      <c r="AU89" s="160" t="s">
        <v>71</v>
      </c>
      <c r="AY89" s="152" t="s">
        <v>150</v>
      </c>
      <c r="BK89" s="161">
        <f>BK90</f>
        <v>0</v>
      </c>
    </row>
    <row r="90" s="12" customFormat="1" ht="22.8" customHeight="1">
      <c r="A90" s="12"/>
      <c r="B90" s="151"/>
      <c r="C90" s="12"/>
      <c r="D90" s="152" t="s">
        <v>70</v>
      </c>
      <c r="E90" s="162" t="s">
        <v>1127</v>
      </c>
      <c r="F90" s="162" t="s">
        <v>1128</v>
      </c>
      <c r="G90" s="12"/>
      <c r="H90" s="12"/>
      <c r="I90" s="154"/>
      <c r="J90" s="163">
        <f>BK90</f>
        <v>0</v>
      </c>
      <c r="K90" s="12"/>
      <c r="L90" s="151"/>
      <c r="M90" s="156"/>
      <c r="N90" s="157"/>
      <c r="O90" s="157"/>
      <c r="P90" s="158">
        <f>P91+P99+P104+P106+P110+P112</f>
        <v>0</v>
      </c>
      <c r="Q90" s="157"/>
      <c r="R90" s="158">
        <f>R91+R99+R104+R106+R110+R112</f>
        <v>0.34979000000000005</v>
      </c>
      <c r="S90" s="157"/>
      <c r="T90" s="159">
        <f>T91+T99+T104+T106+T110+T112</f>
        <v>0.28059999999999996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81</v>
      </c>
      <c r="AT90" s="160" t="s">
        <v>70</v>
      </c>
      <c r="AU90" s="160" t="s">
        <v>79</v>
      </c>
      <c r="AY90" s="152" t="s">
        <v>150</v>
      </c>
      <c r="BK90" s="161">
        <f>BK91+BK99+BK104+BK106+BK110+BK112</f>
        <v>0</v>
      </c>
    </row>
    <row r="91" s="12" customFormat="1" ht="20.88" customHeight="1">
      <c r="A91" s="12"/>
      <c r="B91" s="151"/>
      <c r="C91" s="12"/>
      <c r="D91" s="152" t="s">
        <v>70</v>
      </c>
      <c r="E91" s="162" t="s">
        <v>1129</v>
      </c>
      <c r="F91" s="162" t="s">
        <v>1130</v>
      </c>
      <c r="G91" s="12"/>
      <c r="H91" s="12"/>
      <c r="I91" s="154"/>
      <c r="J91" s="163">
        <f>BK91</f>
        <v>0</v>
      </c>
      <c r="K91" s="12"/>
      <c r="L91" s="151"/>
      <c r="M91" s="156"/>
      <c r="N91" s="157"/>
      <c r="O91" s="157"/>
      <c r="P91" s="158">
        <f>SUM(P92:P98)</f>
        <v>0</v>
      </c>
      <c r="Q91" s="157"/>
      <c r="R91" s="158">
        <f>SUM(R92:R98)</f>
        <v>0.29236000000000001</v>
      </c>
      <c r="S91" s="157"/>
      <c r="T91" s="159">
        <f>SUM(T92:T98)</f>
        <v>0.28059999999999996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2" t="s">
        <v>81</v>
      </c>
      <c r="AT91" s="160" t="s">
        <v>70</v>
      </c>
      <c r="AU91" s="160" t="s">
        <v>81</v>
      </c>
      <c r="AY91" s="152" t="s">
        <v>150</v>
      </c>
      <c r="BK91" s="161">
        <f>SUM(BK92:BK98)</f>
        <v>0</v>
      </c>
    </row>
    <row r="92" s="2" customFormat="1">
      <c r="A92" s="38"/>
      <c r="B92" s="164"/>
      <c r="C92" s="165" t="s">
        <v>79</v>
      </c>
      <c r="D92" s="165" t="s">
        <v>152</v>
      </c>
      <c r="E92" s="166" t="s">
        <v>1131</v>
      </c>
      <c r="F92" s="167" t="s">
        <v>1132</v>
      </c>
      <c r="G92" s="168" t="s">
        <v>399</v>
      </c>
      <c r="H92" s="169">
        <v>25</v>
      </c>
      <c r="I92" s="170"/>
      <c r="J92" s="171">
        <f>ROUND(I92*H92,2)</f>
        <v>0</v>
      </c>
      <c r="K92" s="167" t="s">
        <v>156</v>
      </c>
      <c r="L92" s="39"/>
      <c r="M92" s="172" t="s">
        <v>3</v>
      </c>
      <c r="N92" s="173" t="s">
        <v>42</v>
      </c>
      <c r="O92" s="72"/>
      <c r="P92" s="174">
        <f>O92*H92</f>
        <v>0</v>
      </c>
      <c r="Q92" s="174">
        <v>2.0000000000000002E-05</v>
      </c>
      <c r="R92" s="174">
        <f>Q92*H92</f>
        <v>0.00050000000000000001</v>
      </c>
      <c r="S92" s="174">
        <v>0.001</v>
      </c>
      <c r="T92" s="175">
        <f>S92*H92</f>
        <v>0.025000000000000001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256</v>
      </c>
      <c r="AT92" s="176" t="s">
        <v>152</v>
      </c>
      <c r="AU92" s="176" t="s">
        <v>166</v>
      </c>
      <c r="AY92" s="19" t="s">
        <v>150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79</v>
      </c>
      <c r="BK92" s="177">
        <f>ROUND(I92*H92,2)</f>
        <v>0</v>
      </c>
      <c r="BL92" s="19" t="s">
        <v>256</v>
      </c>
      <c r="BM92" s="176" t="s">
        <v>1133</v>
      </c>
    </row>
    <row r="93" s="2" customFormat="1">
      <c r="A93" s="38"/>
      <c r="B93" s="164"/>
      <c r="C93" s="165" t="s">
        <v>81</v>
      </c>
      <c r="D93" s="165" t="s">
        <v>152</v>
      </c>
      <c r="E93" s="166" t="s">
        <v>1134</v>
      </c>
      <c r="F93" s="167" t="s">
        <v>1135</v>
      </c>
      <c r="G93" s="168" t="s">
        <v>399</v>
      </c>
      <c r="H93" s="169">
        <v>30</v>
      </c>
      <c r="I93" s="170"/>
      <c r="J93" s="171">
        <f>ROUND(I93*H93,2)</f>
        <v>0</v>
      </c>
      <c r="K93" s="167" t="s">
        <v>156</v>
      </c>
      <c r="L93" s="39"/>
      <c r="M93" s="172" t="s">
        <v>3</v>
      </c>
      <c r="N93" s="173" t="s">
        <v>42</v>
      </c>
      <c r="O93" s="72"/>
      <c r="P93" s="174">
        <f>O93*H93</f>
        <v>0</v>
      </c>
      <c r="Q93" s="174">
        <v>2.0000000000000002E-05</v>
      </c>
      <c r="R93" s="174">
        <f>Q93*H93</f>
        <v>0.00060000000000000006</v>
      </c>
      <c r="S93" s="174">
        <v>0.0032000000000000002</v>
      </c>
      <c r="T93" s="175">
        <f>S93*H93</f>
        <v>0.096000000000000002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256</v>
      </c>
      <c r="AT93" s="176" t="s">
        <v>152</v>
      </c>
      <c r="AU93" s="176" t="s">
        <v>166</v>
      </c>
      <c r="AY93" s="19" t="s">
        <v>150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79</v>
      </c>
      <c r="BK93" s="177">
        <f>ROUND(I93*H93,2)</f>
        <v>0</v>
      </c>
      <c r="BL93" s="19" t="s">
        <v>256</v>
      </c>
      <c r="BM93" s="176" t="s">
        <v>1136</v>
      </c>
    </row>
    <row r="94" s="2" customFormat="1">
      <c r="A94" s="38"/>
      <c r="B94" s="164"/>
      <c r="C94" s="165" t="s">
        <v>166</v>
      </c>
      <c r="D94" s="165" t="s">
        <v>152</v>
      </c>
      <c r="E94" s="166" t="s">
        <v>1137</v>
      </c>
      <c r="F94" s="167" t="s">
        <v>1138</v>
      </c>
      <c r="G94" s="168" t="s">
        <v>399</v>
      </c>
      <c r="H94" s="169">
        <v>30</v>
      </c>
      <c r="I94" s="170"/>
      <c r="J94" s="171">
        <f>ROUND(I94*H94,2)</f>
        <v>0</v>
      </c>
      <c r="K94" s="167" t="s">
        <v>156</v>
      </c>
      <c r="L94" s="39"/>
      <c r="M94" s="172" t="s">
        <v>3</v>
      </c>
      <c r="N94" s="173" t="s">
        <v>42</v>
      </c>
      <c r="O94" s="72"/>
      <c r="P94" s="174">
        <f>O94*H94</f>
        <v>0</v>
      </c>
      <c r="Q94" s="174">
        <v>5.0000000000000002E-05</v>
      </c>
      <c r="R94" s="174">
        <f>Q94*H94</f>
        <v>0.0015</v>
      </c>
      <c r="S94" s="174">
        <v>0.0053200000000000001</v>
      </c>
      <c r="T94" s="175">
        <f>S94*H94</f>
        <v>0.15959999999999999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256</v>
      </c>
      <c r="AT94" s="176" t="s">
        <v>152</v>
      </c>
      <c r="AU94" s="176" t="s">
        <v>166</v>
      </c>
      <c r="AY94" s="19" t="s">
        <v>150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79</v>
      </c>
      <c r="BK94" s="177">
        <f>ROUND(I94*H94,2)</f>
        <v>0</v>
      </c>
      <c r="BL94" s="19" t="s">
        <v>256</v>
      </c>
      <c r="BM94" s="176" t="s">
        <v>1139</v>
      </c>
    </row>
    <row r="95" s="2" customFormat="1">
      <c r="A95" s="38"/>
      <c r="B95" s="164"/>
      <c r="C95" s="165" t="s">
        <v>157</v>
      </c>
      <c r="D95" s="165" t="s">
        <v>152</v>
      </c>
      <c r="E95" s="166" t="s">
        <v>1140</v>
      </c>
      <c r="F95" s="167" t="s">
        <v>1141</v>
      </c>
      <c r="G95" s="168" t="s">
        <v>399</v>
      </c>
      <c r="H95" s="169">
        <v>5</v>
      </c>
      <c r="I95" s="170"/>
      <c r="J95" s="171">
        <f>ROUND(I95*H95,2)</f>
        <v>0</v>
      </c>
      <c r="K95" s="167" t="s">
        <v>156</v>
      </c>
      <c r="L95" s="39"/>
      <c r="M95" s="172" t="s">
        <v>3</v>
      </c>
      <c r="N95" s="173" t="s">
        <v>42</v>
      </c>
      <c r="O95" s="72"/>
      <c r="P95" s="174">
        <f>O95*H95</f>
        <v>0</v>
      </c>
      <c r="Q95" s="174">
        <v>0.00148</v>
      </c>
      <c r="R95" s="174">
        <f>Q95*H95</f>
        <v>0.0074000000000000003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256</v>
      </c>
      <c r="AT95" s="176" t="s">
        <v>152</v>
      </c>
      <c r="AU95" s="176" t="s">
        <v>166</v>
      </c>
      <c r="AY95" s="19" t="s">
        <v>150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79</v>
      </c>
      <c r="BK95" s="177">
        <f>ROUND(I95*H95,2)</f>
        <v>0</v>
      </c>
      <c r="BL95" s="19" t="s">
        <v>256</v>
      </c>
      <c r="BM95" s="176" t="s">
        <v>1142</v>
      </c>
    </row>
    <row r="96" s="2" customFormat="1">
      <c r="A96" s="38"/>
      <c r="B96" s="164"/>
      <c r="C96" s="165" t="s">
        <v>178</v>
      </c>
      <c r="D96" s="165" t="s">
        <v>152</v>
      </c>
      <c r="E96" s="166" t="s">
        <v>1143</v>
      </c>
      <c r="F96" s="167" t="s">
        <v>1144</v>
      </c>
      <c r="G96" s="168" t="s">
        <v>399</v>
      </c>
      <c r="H96" s="169">
        <v>35</v>
      </c>
      <c r="I96" s="170"/>
      <c r="J96" s="171">
        <f>ROUND(I96*H96,2)</f>
        <v>0</v>
      </c>
      <c r="K96" s="167" t="s">
        <v>156</v>
      </c>
      <c r="L96" s="39"/>
      <c r="M96" s="172" t="s">
        <v>3</v>
      </c>
      <c r="N96" s="173" t="s">
        <v>42</v>
      </c>
      <c r="O96" s="72"/>
      <c r="P96" s="174">
        <f>O96*H96</f>
        <v>0</v>
      </c>
      <c r="Q96" s="174">
        <v>0.00189</v>
      </c>
      <c r="R96" s="174">
        <f>Q96*H96</f>
        <v>0.06615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256</v>
      </c>
      <c r="AT96" s="176" t="s">
        <v>152</v>
      </c>
      <c r="AU96" s="176" t="s">
        <v>166</v>
      </c>
      <c r="AY96" s="19" t="s">
        <v>150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256</v>
      </c>
      <c r="BM96" s="176" t="s">
        <v>1145</v>
      </c>
    </row>
    <row r="97" s="2" customFormat="1">
      <c r="A97" s="38"/>
      <c r="B97" s="164"/>
      <c r="C97" s="165" t="s">
        <v>186</v>
      </c>
      <c r="D97" s="165" t="s">
        <v>152</v>
      </c>
      <c r="E97" s="166" t="s">
        <v>1146</v>
      </c>
      <c r="F97" s="167" t="s">
        <v>1147</v>
      </c>
      <c r="G97" s="168" t="s">
        <v>399</v>
      </c>
      <c r="H97" s="169">
        <v>18</v>
      </c>
      <c r="I97" s="170"/>
      <c r="J97" s="171">
        <f>ROUND(I97*H97,2)</f>
        <v>0</v>
      </c>
      <c r="K97" s="167" t="s">
        <v>156</v>
      </c>
      <c r="L97" s="39"/>
      <c r="M97" s="172" t="s">
        <v>3</v>
      </c>
      <c r="N97" s="173" t="s">
        <v>42</v>
      </c>
      <c r="O97" s="72"/>
      <c r="P97" s="174">
        <f>O97*H97</f>
        <v>0</v>
      </c>
      <c r="Q97" s="174">
        <v>0.0036700000000000001</v>
      </c>
      <c r="R97" s="174">
        <f>Q97*H97</f>
        <v>0.066060000000000008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256</v>
      </c>
      <c r="AT97" s="176" t="s">
        <v>152</v>
      </c>
      <c r="AU97" s="176" t="s">
        <v>166</v>
      </c>
      <c r="AY97" s="19" t="s">
        <v>150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79</v>
      </c>
      <c r="BK97" s="177">
        <f>ROUND(I97*H97,2)</f>
        <v>0</v>
      </c>
      <c r="BL97" s="19" t="s">
        <v>256</v>
      </c>
      <c r="BM97" s="176" t="s">
        <v>1148</v>
      </c>
    </row>
    <row r="98" s="2" customFormat="1">
      <c r="A98" s="38"/>
      <c r="B98" s="164"/>
      <c r="C98" s="165" t="s">
        <v>192</v>
      </c>
      <c r="D98" s="165" t="s">
        <v>152</v>
      </c>
      <c r="E98" s="166" t="s">
        <v>1149</v>
      </c>
      <c r="F98" s="167" t="s">
        <v>1150</v>
      </c>
      <c r="G98" s="168" t="s">
        <v>399</v>
      </c>
      <c r="H98" s="169">
        <v>35</v>
      </c>
      <c r="I98" s="170"/>
      <c r="J98" s="171">
        <f>ROUND(I98*H98,2)</f>
        <v>0</v>
      </c>
      <c r="K98" s="167" t="s">
        <v>156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0.0042900000000000004</v>
      </c>
      <c r="R98" s="174">
        <f>Q98*H98</f>
        <v>0.15015000000000001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256</v>
      </c>
      <c r="AT98" s="176" t="s">
        <v>152</v>
      </c>
      <c r="AU98" s="176" t="s">
        <v>166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256</v>
      </c>
      <c r="BM98" s="176" t="s">
        <v>1151</v>
      </c>
    </row>
    <row r="99" s="12" customFormat="1" ht="20.88" customHeight="1">
      <c r="A99" s="12"/>
      <c r="B99" s="151"/>
      <c r="C99" s="12"/>
      <c r="D99" s="152" t="s">
        <v>70</v>
      </c>
      <c r="E99" s="162" t="s">
        <v>1152</v>
      </c>
      <c r="F99" s="162" t="s">
        <v>1153</v>
      </c>
      <c r="G99" s="12"/>
      <c r="H99" s="12"/>
      <c r="I99" s="154"/>
      <c r="J99" s="163">
        <f>BK99</f>
        <v>0</v>
      </c>
      <c r="K99" s="12"/>
      <c r="L99" s="151"/>
      <c r="M99" s="156"/>
      <c r="N99" s="157"/>
      <c r="O99" s="157"/>
      <c r="P99" s="158">
        <f>SUM(P100:P103)</f>
        <v>0</v>
      </c>
      <c r="Q99" s="157"/>
      <c r="R99" s="158">
        <f>SUM(R100:R103)</f>
        <v>0</v>
      </c>
      <c r="S99" s="157"/>
      <c r="T99" s="159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2" t="s">
        <v>81</v>
      </c>
      <c r="AT99" s="160" t="s">
        <v>70</v>
      </c>
      <c r="AU99" s="160" t="s">
        <v>81</v>
      </c>
      <c r="AY99" s="152" t="s">
        <v>150</v>
      </c>
      <c r="BK99" s="161">
        <f>SUM(BK100:BK103)</f>
        <v>0</v>
      </c>
    </row>
    <row r="100" s="2" customFormat="1" ht="33" customHeight="1">
      <c r="A100" s="38"/>
      <c r="B100" s="164"/>
      <c r="C100" s="165" t="s">
        <v>198</v>
      </c>
      <c r="D100" s="165" t="s">
        <v>152</v>
      </c>
      <c r="E100" s="166" t="s">
        <v>1154</v>
      </c>
      <c r="F100" s="167" t="s">
        <v>1155</v>
      </c>
      <c r="G100" s="168" t="s">
        <v>399</v>
      </c>
      <c r="H100" s="169">
        <v>6</v>
      </c>
      <c r="I100" s="170"/>
      <c r="J100" s="171">
        <f>ROUND(I100*H100,2)</f>
        <v>0</v>
      </c>
      <c r="K100" s="167" t="s">
        <v>3</v>
      </c>
      <c r="L100" s="39"/>
      <c r="M100" s="172" t="s">
        <v>3</v>
      </c>
      <c r="N100" s="173" t="s">
        <v>42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256</v>
      </c>
      <c r="AT100" s="176" t="s">
        <v>152</v>
      </c>
      <c r="AU100" s="176" t="s">
        <v>166</v>
      </c>
      <c r="AY100" s="19" t="s">
        <v>150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79</v>
      </c>
      <c r="BK100" s="177">
        <f>ROUND(I100*H100,2)</f>
        <v>0</v>
      </c>
      <c r="BL100" s="19" t="s">
        <v>256</v>
      </c>
      <c r="BM100" s="176" t="s">
        <v>1156</v>
      </c>
    </row>
    <row r="101" s="2" customFormat="1" ht="33" customHeight="1">
      <c r="A101" s="38"/>
      <c r="B101" s="164"/>
      <c r="C101" s="165" t="s">
        <v>204</v>
      </c>
      <c r="D101" s="165" t="s">
        <v>152</v>
      </c>
      <c r="E101" s="166" t="s">
        <v>1157</v>
      </c>
      <c r="F101" s="167" t="s">
        <v>1158</v>
      </c>
      <c r="G101" s="168" t="s">
        <v>399</v>
      </c>
      <c r="H101" s="169">
        <v>42</v>
      </c>
      <c r="I101" s="170"/>
      <c r="J101" s="171">
        <f>ROUND(I101*H101,2)</f>
        <v>0</v>
      </c>
      <c r="K101" s="167" t="s">
        <v>3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256</v>
      </c>
      <c r="AT101" s="176" t="s">
        <v>152</v>
      </c>
      <c r="AU101" s="176" t="s">
        <v>166</v>
      </c>
      <c r="AY101" s="19" t="s">
        <v>150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256</v>
      </c>
      <c r="BM101" s="176" t="s">
        <v>1159</v>
      </c>
    </row>
    <row r="102" s="2" customFormat="1" ht="33" customHeight="1">
      <c r="A102" s="38"/>
      <c r="B102" s="164"/>
      <c r="C102" s="165" t="s">
        <v>212</v>
      </c>
      <c r="D102" s="165" t="s">
        <v>152</v>
      </c>
      <c r="E102" s="166" t="s">
        <v>1160</v>
      </c>
      <c r="F102" s="167" t="s">
        <v>1161</v>
      </c>
      <c r="G102" s="168" t="s">
        <v>399</v>
      </c>
      <c r="H102" s="169">
        <v>22</v>
      </c>
      <c r="I102" s="170"/>
      <c r="J102" s="171">
        <f>ROUND(I102*H102,2)</f>
        <v>0</v>
      </c>
      <c r="K102" s="167" t="s">
        <v>3</v>
      </c>
      <c r="L102" s="39"/>
      <c r="M102" s="172" t="s">
        <v>3</v>
      </c>
      <c r="N102" s="173" t="s">
        <v>42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256</v>
      </c>
      <c r="AT102" s="176" t="s">
        <v>152</v>
      </c>
      <c r="AU102" s="176" t="s">
        <v>166</v>
      </c>
      <c r="AY102" s="19" t="s">
        <v>150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256</v>
      </c>
      <c r="BM102" s="176" t="s">
        <v>1162</v>
      </c>
    </row>
    <row r="103" s="2" customFormat="1">
      <c r="A103" s="38"/>
      <c r="B103" s="164"/>
      <c r="C103" s="165" t="s">
        <v>217</v>
      </c>
      <c r="D103" s="165" t="s">
        <v>152</v>
      </c>
      <c r="E103" s="166" t="s">
        <v>1163</v>
      </c>
      <c r="F103" s="167" t="s">
        <v>1164</v>
      </c>
      <c r="G103" s="168" t="s">
        <v>399</v>
      </c>
      <c r="H103" s="169">
        <v>42</v>
      </c>
      <c r="I103" s="170"/>
      <c r="J103" s="171">
        <f>ROUND(I103*H103,2)</f>
        <v>0</v>
      </c>
      <c r="K103" s="167" t="s">
        <v>3</v>
      </c>
      <c r="L103" s="39"/>
      <c r="M103" s="172" t="s">
        <v>3</v>
      </c>
      <c r="N103" s="173" t="s">
        <v>42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256</v>
      </c>
      <c r="AT103" s="176" t="s">
        <v>152</v>
      </c>
      <c r="AU103" s="176" t="s">
        <v>166</v>
      </c>
      <c r="AY103" s="19" t="s">
        <v>150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256</v>
      </c>
      <c r="BM103" s="176" t="s">
        <v>1165</v>
      </c>
    </row>
    <row r="104" s="12" customFormat="1" ht="20.88" customHeight="1">
      <c r="A104" s="12"/>
      <c r="B104" s="151"/>
      <c r="C104" s="12"/>
      <c r="D104" s="152" t="s">
        <v>70</v>
      </c>
      <c r="E104" s="162" t="s">
        <v>1166</v>
      </c>
      <c r="F104" s="162" t="s">
        <v>1167</v>
      </c>
      <c r="G104" s="12"/>
      <c r="H104" s="12"/>
      <c r="I104" s="154"/>
      <c r="J104" s="163">
        <f>BK104</f>
        <v>0</v>
      </c>
      <c r="K104" s="12"/>
      <c r="L104" s="151"/>
      <c r="M104" s="156"/>
      <c r="N104" s="157"/>
      <c r="O104" s="157"/>
      <c r="P104" s="158">
        <f>P105</f>
        <v>0</v>
      </c>
      <c r="Q104" s="157"/>
      <c r="R104" s="158">
        <f>R105</f>
        <v>0.047399999999999998</v>
      </c>
      <c r="S104" s="157"/>
      <c r="T104" s="159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2" t="s">
        <v>81</v>
      </c>
      <c r="AT104" s="160" t="s">
        <v>70</v>
      </c>
      <c r="AU104" s="160" t="s">
        <v>81</v>
      </c>
      <c r="AY104" s="152" t="s">
        <v>150</v>
      </c>
      <c r="BK104" s="161">
        <f>BK105</f>
        <v>0</v>
      </c>
    </row>
    <row r="105" s="2" customFormat="1" ht="44.25" customHeight="1">
      <c r="A105" s="38"/>
      <c r="B105" s="164"/>
      <c r="C105" s="165" t="s">
        <v>223</v>
      </c>
      <c r="D105" s="165" t="s">
        <v>152</v>
      </c>
      <c r="E105" s="166" t="s">
        <v>1168</v>
      </c>
      <c r="F105" s="167" t="s">
        <v>1169</v>
      </c>
      <c r="G105" s="168" t="s">
        <v>207</v>
      </c>
      <c r="H105" s="169">
        <v>2</v>
      </c>
      <c r="I105" s="170"/>
      <c r="J105" s="171">
        <f>ROUND(I105*H105,2)</f>
        <v>0</v>
      </c>
      <c r="K105" s="167" t="s">
        <v>156</v>
      </c>
      <c r="L105" s="39"/>
      <c r="M105" s="172" t="s">
        <v>3</v>
      </c>
      <c r="N105" s="173" t="s">
        <v>42</v>
      </c>
      <c r="O105" s="72"/>
      <c r="P105" s="174">
        <f>O105*H105</f>
        <v>0</v>
      </c>
      <c r="Q105" s="174">
        <v>0.023699999999999999</v>
      </c>
      <c r="R105" s="174">
        <f>Q105*H105</f>
        <v>0.047399999999999998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256</v>
      </c>
      <c r="AT105" s="176" t="s">
        <v>152</v>
      </c>
      <c r="AU105" s="176" t="s">
        <v>166</v>
      </c>
      <c r="AY105" s="19" t="s">
        <v>150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79</v>
      </c>
      <c r="BK105" s="177">
        <f>ROUND(I105*H105,2)</f>
        <v>0</v>
      </c>
      <c r="BL105" s="19" t="s">
        <v>256</v>
      </c>
      <c r="BM105" s="176" t="s">
        <v>1170</v>
      </c>
    </row>
    <row r="106" s="12" customFormat="1" ht="20.88" customHeight="1">
      <c r="A106" s="12"/>
      <c r="B106" s="151"/>
      <c r="C106" s="12"/>
      <c r="D106" s="152" t="s">
        <v>70</v>
      </c>
      <c r="E106" s="162" t="s">
        <v>1171</v>
      </c>
      <c r="F106" s="162" t="s">
        <v>1172</v>
      </c>
      <c r="G106" s="12"/>
      <c r="H106" s="12"/>
      <c r="I106" s="154"/>
      <c r="J106" s="163">
        <f>BK106</f>
        <v>0</v>
      </c>
      <c r="K106" s="12"/>
      <c r="L106" s="151"/>
      <c r="M106" s="156"/>
      <c r="N106" s="157"/>
      <c r="O106" s="157"/>
      <c r="P106" s="158">
        <f>SUM(P107:P109)</f>
        <v>0</v>
      </c>
      <c r="Q106" s="157"/>
      <c r="R106" s="158">
        <f>SUM(R107:R109)</f>
        <v>0</v>
      </c>
      <c r="S106" s="157"/>
      <c r="T106" s="159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2" t="s">
        <v>81</v>
      </c>
      <c r="AT106" s="160" t="s">
        <v>70</v>
      </c>
      <c r="AU106" s="160" t="s">
        <v>81</v>
      </c>
      <c r="AY106" s="152" t="s">
        <v>150</v>
      </c>
      <c r="BK106" s="161">
        <f>SUM(BK107:BK109)</f>
        <v>0</v>
      </c>
    </row>
    <row r="107" s="2" customFormat="1">
      <c r="A107" s="38"/>
      <c r="B107" s="164"/>
      <c r="C107" s="165" t="s">
        <v>239</v>
      </c>
      <c r="D107" s="165" t="s">
        <v>152</v>
      </c>
      <c r="E107" s="166" t="s">
        <v>1173</v>
      </c>
      <c r="F107" s="167" t="s">
        <v>1174</v>
      </c>
      <c r="G107" s="168" t="s">
        <v>422</v>
      </c>
      <c r="H107" s="169">
        <v>3</v>
      </c>
      <c r="I107" s="170"/>
      <c r="J107" s="171">
        <f>ROUND(I107*H107,2)</f>
        <v>0</v>
      </c>
      <c r="K107" s="167" t="s">
        <v>3</v>
      </c>
      <c r="L107" s="39"/>
      <c r="M107" s="172" t="s">
        <v>3</v>
      </c>
      <c r="N107" s="173" t="s">
        <v>42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256</v>
      </c>
      <c r="AT107" s="176" t="s">
        <v>152</v>
      </c>
      <c r="AU107" s="176" t="s">
        <v>166</v>
      </c>
      <c r="AY107" s="19" t="s">
        <v>150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256</v>
      </c>
      <c r="BM107" s="176" t="s">
        <v>1175</v>
      </c>
    </row>
    <row r="108" s="2" customFormat="1">
      <c r="A108" s="38"/>
      <c r="B108" s="164"/>
      <c r="C108" s="165" t="s">
        <v>245</v>
      </c>
      <c r="D108" s="165" t="s">
        <v>152</v>
      </c>
      <c r="E108" s="166" t="s">
        <v>1176</v>
      </c>
      <c r="F108" s="167" t="s">
        <v>1177</v>
      </c>
      <c r="G108" s="168" t="s">
        <v>422</v>
      </c>
      <c r="H108" s="169">
        <v>3</v>
      </c>
      <c r="I108" s="170"/>
      <c r="J108" s="171">
        <f>ROUND(I108*H108,2)</f>
        <v>0</v>
      </c>
      <c r="K108" s="167" t="s">
        <v>3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256</v>
      </c>
      <c r="AT108" s="176" t="s">
        <v>152</v>
      </c>
      <c r="AU108" s="176" t="s">
        <v>166</v>
      </c>
      <c r="AY108" s="19" t="s">
        <v>150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256</v>
      </c>
      <c r="BM108" s="176" t="s">
        <v>1178</v>
      </c>
    </row>
    <row r="109" s="2" customFormat="1" ht="16.5" customHeight="1">
      <c r="A109" s="38"/>
      <c r="B109" s="164"/>
      <c r="C109" s="165" t="s">
        <v>9</v>
      </c>
      <c r="D109" s="165" t="s">
        <v>152</v>
      </c>
      <c r="E109" s="166" t="s">
        <v>1179</v>
      </c>
      <c r="F109" s="167" t="s">
        <v>1180</v>
      </c>
      <c r="G109" s="168" t="s">
        <v>422</v>
      </c>
      <c r="H109" s="169">
        <v>3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256</v>
      </c>
      <c r="AT109" s="176" t="s">
        <v>152</v>
      </c>
      <c r="AU109" s="176" t="s">
        <v>166</v>
      </c>
      <c r="AY109" s="19" t="s">
        <v>150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256</v>
      </c>
      <c r="BM109" s="176" t="s">
        <v>1181</v>
      </c>
    </row>
    <row r="110" s="12" customFormat="1" ht="20.88" customHeight="1">
      <c r="A110" s="12"/>
      <c r="B110" s="151"/>
      <c r="C110" s="12"/>
      <c r="D110" s="152" t="s">
        <v>70</v>
      </c>
      <c r="E110" s="162" t="s">
        <v>1182</v>
      </c>
      <c r="F110" s="162" t="s">
        <v>1183</v>
      </c>
      <c r="G110" s="12"/>
      <c r="H110" s="12"/>
      <c r="I110" s="154"/>
      <c r="J110" s="163">
        <f>BK110</f>
        <v>0</v>
      </c>
      <c r="K110" s="12"/>
      <c r="L110" s="151"/>
      <c r="M110" s="156"/>
      <c r="N110" s="157"/>
      <c r="O110" s="157"/>
      <c r="P110" s="158">
        <f>P111</f>
        <v>0</v>
      </c>
      <c r="Q110" s="157"/>
      <c r="R110" s="158">
        <f>R111</f>
        <v>0.0016199999999999999</v>
      </c>
      <c r="S110" s="157"/>
      <c r="T110" s="159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2" t="s">
        <v>81</v>
      </c>
      <c r="AT110" s="160" t="s">
        <v>70</v>
      </c>
      <c r="AU110" s="160" t="s">
        <v>81</v>
      </c>
      <c r="AY110" s="152" t="s">
        <v>150</v>
      </c>
      <c r="BK110" s="161">
        <f>BK111</f>
        <v>0</v>
      </c>
    </row>
    <row r="111" s="2" customFormat="1">
      <c r="A111" s="38"/>
      <c r="B111" s="164"/>
      <c r="C111" s="165" t="s">
        <v>256</v>
      </c>
      <c r="D111" s="165" t="s">
        <v>152</v>
      </c>
      <c r="E111" s="166" t="s">
        <v>1184</v>
      </c>
      <c r="F111" s="167" t="s">
        <v>1185</v>
      </c>
      <c r="G111" s="168" t="s">
        <v>207</v>
      </c>
      <c r="H111" s="169">
        <v>6</v>
      </c>
      <c r="I111" s="170"/>
      <c r="J111" s="171">
        <f>ROUND(I111*H111,2)</f>
        <v>0</v>
      </c>
      <c r="K111" s="167" t="s">
        <v>156</v>
      </c>
      <c r="L111" s="39"/>
      <c r="M111" s="172" t="s">
        <v>3</v>
      </c>
      <c r="N111" s="173" t="s">
        <v>42</v>
      </c>
      <c r="O111" s="72"/>
      <c r="P111" s="174">
        <f>O111*H111</f>
        <v>0</v>
      </c>
      <c r="Q111" s="174">
        <v>0.00027</v>
      </c>
      <c r="R111" s="174">
        <f>Q111*H111</f>
        <v>0.0016199999999999999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256</v>
      </c>
      <c r="AT111" s="176" t="s">
        <v>152</v>
      </c>
      <c r="AU111" s="176" t="s">
        <v>166</v>
      </c>
      <c r="AY111" s="19" t="s">
        <v>150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256</v>
      </c>
      <c r="BM111" s="176" t="s">
        <v>1186</v>
      </c>
    </row>
    <row r="112" s="12" customFormat="1" ht="20.88" customHeight="1">
      <c r="A112" s="12"/>
      <c r="B112" s="151"/>
      <c r="C112" s="12"/>
      <c r="D112" s="152" t="s">
        <v>70</v>
      </c>
      <c r="E112" s="162" t="s">
        <v>1187</v>
      </c>
      <c r="F112" s="162" t="s">
        <v>1188</v>
      </c>
      <c r="G112" s="12"/>
      <c r="H112" s="12"/>
      <c r="I112" s="154"/>
      <c r="J112" s="163">
        <f>BK112</f>
        <v>0</v>
      </c>
      <c r="K112" s="12"/>
      <c r="L112" s="151"/>
      <c r="M112" s="156"/>
      <c r="N112" s="157"/>
      <c r="O112" s="157"/>
      <c r="P112" s="158">
        <f>SUM(P113:P116)</f>
        <v>0</v>
      </c>
      <c r="Q112" s="157"/>
      <c r="R112" s="158">
        <f>SUM(R113:R116)</f>
        <v>0.0084100000000000008</v>
      </c>
      <c r="S112" s="157"/>
      <c r="T112" s="15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2" t="s">
        <v>81</v>
      </c>
      <c r="AT112" s="160" t="s">
        <v>70</v>
      </c>
      <c r="AU112" s="160" t="s">
        <v>81</v>
      </c>
      <c r="AY112" s="152" t="s">
        <v>150</v>
      </c>
      <c r="BK112" s="161">
        <f>SUM(BK113:BK116)</f>
        <v>0</v>
      </c>
    </row>
    <row r="113" s="2" customFormat="1">
      <c r="A113" s="38"/>
      <c r="B113" s="164"/>
      <c r="C113" s="165" t="s">
        <v>261</v>
      </c>
      <c r="D113" s="165" t="s">
        <v>152</v>
      </c>
      <c r="E113" s="166" t="s">
        <v>1189</v>
      </c>
      <c r="F113" s="167" t="s">
        <v>1190</v>
      </c>
      <c r="G113" s="168" t="s">
        <v>174</v>
      </c>
      <c r="H113" s="169">
        <v>8</v>
      </c>
      <c r="I113" s="170"/>
      <c r="J113" s="171">
        <f>ROUND(I113*H113,2)</f>
        <v>0</v>
      </c>
      <c r="K113" s="167" t="s">
        <v>156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0.00016000000000000001</v>
      </c>
      <c r="R113" s="174">
        <f>Q113*H113</f>
        <v>0.0012800000000000001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256</v>
      </c>
      <c r="AT113" s="176" t="s">
        <v>152</v>
      </c>
      <c r="AU113" s="176" t="s">
        <v>166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256</v>
      </c>
      <c r="BM113" s="176" t="s">
        <v>1191</v>
      </c>
    </row>
    <row r="114" s="2" customFormat="1">
      <c r="A114" s="38"/>
      <c r="B114" s="164"/>
      <c r="C114" s="165" t="s">
        <v>268</v>
      </c>
      <c r="D114" s="165" t="s">
        <v>152</v>
      </c>
      <c r="E114" s="166" t="s">
        <v>1192</v>
      </c>
      <c r="F114" s="167" t="s">
        <v>1193</v>
      </c>
      <c r="G114" s="168" t="s">
        <v>174</v>
      </c>
      <c r="H114" s="169">
        <v>8</v>
      </c>
      <c r="I114" s="170"/>
      <c r="J114" s="171">
        <f>ROUND(I114*H114,2)</f>
        <v>0</v>
      </c>
      <c r="K114" s="167" t="s">
        <v>156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0.00031</v>
      </c>
      <c r="R114" s="174">
        <f>Q114*H114</f>
        <v>0.00248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256</v>
      </c>
      <c r="AT114" s="176" t="s">
        <v>152</v>
      </c>
      <c r="AU114" s="176" t="s">
        <v>166</v>
      </c>
      <c r="AY114" s="19" t="s">
        <v>150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256</v>
      </c>
      <c r="BM114" s="176" t="s">
        <v>1194</v>
      </c>
    </row>
    <row r="115" s="2" customFormat="1">
      <c r="A115" s="38"/>
      <c r="B115" s="164"/>
      <c r="C115" s="165" t="s">
        <v>275</v>
      </c>
      <c r="D115" s="165" t="s">
        <v>152</v>
      </c>
      <c r="E115" s="166" t="s">
        <v>1195</v>
      </c>
      <c r="F115" s="167" t="s">
        <v>1196</v>
      </c>
      <c r="G115" s="168" t="s">
        <v>399</v>
      </c>
      <c r="H115" s="169">
        <v>93</v>
      </c>
      <c r="I115" s="170"/>
      <c r="J115" s="171">
        <f>ROUND(I115*H115,2)</f>
        <v>0</v>
      </c>
      <c r="K115" s="167" t="s">
        <v>156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2.0000000000000002E-05</v>
      </c>
      <c r="R115" s="174">
        <f>Q115*H115</f>
        <v>0.0018600000000000001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256</v>
      </c>
      <c r="AT115" s="176" t="s">
        <v>152</v>
      </c>
      <c r="AU115" s="176" t="s">
        <v>166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256</v>
      </c>
      <c r="BM115" s="176" t="s">
        <v>1197</v>
      </c>
    </row>
    <row r="116" s="2" customFormat="1" ht="33" customHeight="1">
      <c r="A116" s="38"/>
      <c r="B116" s="164"/>
      <c r="C116" s="165" t="s">
        <v>281</v>
      </c>
      <c r="D116" s="165" t="s">
        <v>152</v>
      </c>
      <c r="E116" s="166" t="s">
        <v>1198</v>
      </c>
      <c r="F116" s="167" t="s">
        <v>1199</v>
      </c>
      <c r="G116" s="168" t="s">
        <v>399</v>
      </c>
      <c r="H116" s="169">
        <v>93</v>
      </c>
      <c r="I116" s="170"/>
      <c r="J116" s="171">
        <f>ROUND(I116*H116,2)</f>
        <v>0</v>
      </c>
      <c r="K116" s="167" t="s">
        <v>156</v>
      </c>
      <c r="L116" s="39"/>
      <c r="M116" s="172" t="s">
        <v>3</v>
      </c>
      <c r="N116" s="173" t="s">
        <v>42</v>
      </c>
      <c r="O116" s="72"/>
      <c r="P116" s="174">
        <f>O116*H116</f>
        <v>0</v>
      </c>
      <c r="Q116" s="174">
        <v>3.0000000000000001E-05</v>
      </c>
      <c r="R116" s="174">
        <f>Q116*H116</f>
        <v>0.0027899999999999999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256</v>
      </c>
      <c r="AT116" s="176" t="s">
        <v>152</v>
      </c>
      <c r="AU116" s="176" t="s">
        <v>166</v>
      </c>
      <c r="AY116" s="19" t="s">
        <v>150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256</v>
      </c>
      <c r="BM116" s="176" t="s">
        <v>1200</v>
      </c>
    </row>
    <row r="117" s="12" customFormat="1" ht="25.92" customHeight="1">
      <c r="A117" s="12"/>
      <c r="B117" s="151"/>
      <c r="C117" s="12"/>
      <c r="D117" s="152" t="s">
        <v>70</v>
      </c>
      <c r="E117" s="153" t="s">
        <v>1201</v>
      </c>
      <c r="F117" s="153" t="s">
        <v>1202</v>
      </c>
      <c r="G117" s="12"/>
      <c r="H117" s="12"/>
      <c r="I117" s="154"/>
      <c r="J117" s="155">
        <f>BK117</f>
        <v>0</v>
      </c>
      <c r="K117" s="12"/>
      <c r="L117" s="151"/>
      <c r="M117" s="156"/>
      <c r="N117" s="157"/>
      <c r="O117" s="157"/>
      <c r="P117" s="158">
        <f>SUM(P118:P123)</f>
        <v>0</v>
      </c>
      <c r="Q117" s="157"/>
      <c r="R117" s="158">
        <f>SUM(R118:R123)</f>
        <v>0</v>
      </c>
      <c r="S117" s="157"/>
      <c r="T117" s="159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2" t="s">
        <v>157</v>
      </c>
      <c r="AT117" s="160" t="s">
        <v>70</v>
      </c>
      <c r="AU117" s="160" t="s">
        <v>71</v>
      </c>
      <c r="AY117" s="152" t="s">
        <v>150</v>
      </c>
      <c r="BK117" s="161">
        <f>SUM(BK118:BK123)</f>
        <v>0</v>
      </c>
    </row>
    <row r="118" s="2" customFormat="1" ht="16.5" customHeight="1">
      <c r="A118" s="38"/>
      <c r="B118" s="164"/>
      <c r="C118" s="165" t="s">
        <v>8</v>
      </c>
      <c r="D118" s="165" t="s">
        <v>152</v>
      </c>
      <c r="E118" s="166" t="s">
        <v>1203</v>
      </c>
      <c r="F118" s="167" t="s">
        <v>1112</v>
      </c>
      <c r="G118" s="168" t="s">
        <v>422</v>
      </c>
      <c r="H118" s="169">
        <v>1</v>
      </c>
      <c r="I118" s="170"/>
      <c r="J118" s="171">
        <f>ROUND(I118*H118,2)</f>
        <v>0</v>
      </c>
      <c r="K118" s="167" t="s">
        <v>3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256</v>
      </c>
      <c r="AT118" s="176" t="s">
        <v>152</v>
      </c>
      <c r="AU118" s="176" t="s">
        <v>79</v>
      </c>
      <c r="AY118" s="19" t="s">
        <v>150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256</v>
      </c>
      <c r="BM118" s="176" t="s">
        <v>1204</v>
      </c>
    </row>
    <row r="119" s="2" customFormat="1" ht="16.5" customHeight="1">
      <c r="A119" s="38"/>
      <c r="B119" s="164"/>
      <c r="C119" s="165" t="s">
        <v>290</v>
      </c>
      <c r="D119" s="165" t="s">
        <v>152</v>
      </c>
      <c r="E119" s="166" t="s">
        <v>1205</v>
      </c>
      <c r="F119" s="167" t="s">
        <v>1206</v>
      </c>
      <c r="G119" s="168" t="s">
        <v>1207</v>
      </c>
      <c r="H119" s="225"/>
      <c r="I119" s="170"/>
      <c r="J119" s="171">
        <f>ROUND(I119*H119,2)</f>
        <v>0</v>
      </c>
      <c r="K119" s="167" t="s">
        <v>3</v>
      </c>
      <c r="L119" s="39"/>
      <c r="M119" s="172" t="s">
        <v>3</v>
      </c>
      <c r="N119" s="173" t="s">
        <v>42</v>
      </c>
      <c r="O119" s="72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256</v>
      </c>
      <c r="AT119" s="176" t="s">
        <v>152</v>
      </c>
      <c r="AU119" s="176" t="s">
        <v>79</v>
      </c>
      <c r="AY119" s="19" t="s">
        <v>150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79</v>
      </c>
      <c r="BK119" s="177">
        <f>ROUND(I119*H119,2)</f>
        <v>0</v>
      </c>
      <c r="BL119" s="19" t="s">
        <v>256</v>
      </c>
      <c r="BM119" s="176" t="s">
        <v>1208</v>
      </c>
    </row>
    <row r="120" s="2" customFormat="1" ht="21.75" customHeight="1">
      <c r="A120" s="38"/>
      <c r="B120" s="164"/>
      <c r="C120" s="165" t="s">
        <v>295</v>
      </c>
      <c r="D120" s="165" t="s">
        <v>152</v>
      </c>
      <c r="E120" s="166" t="s">
        <v>1209</v>
      </c>
      <c r="F120" s="167" t="s">
        <v>1210</v>
      </c>
      <c r="G120" s="168" t="s">
        <v>1211</v>
      </c>
      <c r="H120" s="169">
        <v>24</v>
      </c>
      <c r="I120" s="170"/>
      <c r="J120" s="171">
        <f>ROUND(I120*H120,2)</f>
        <v>0</v>
      </c>
      <c r="K120" s="167" t="s">
        <v>3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256</v>
      </c>
      <c r="AT120" s="176" t="s">
        <v>152</v>
      </c>
      <c r="AU120" s="176" t="s">
        <v>79</v>
      </c>
      <c r="AY120" s="19" t="s">
        <v>150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256</v>
      </c>
      <c r="BM120" s="176" t="s">
        <v>1212</v>
      </c>
    </row>
    <row r="121" s="2" customFormat="1" ht="21.75" customHeight="1">
      <c r="A121" s="38"/>
      <c r="B121" s="164"/>
      <c r="C121" s="165" t="s">
        <v>300</v>
      </c>
      <c r="D121" s="165" t="s">
        <v>152</v>
      </c>
      <c r="E121" s="166" t="s">
        <v>1213</v>
      </c>
      <c r="F121" s="167" t="s">
        <v>1214</v>
      </c>
      <c r="G121" s="168" t="s">
        <v>1215</v>
      </c>
      <c r="H121" s="169">
        <v>1</v>
      </c>
      <c r="I121" s="170"/>
      <c r="J121" s="171">
        <f>ROUND(I121*H121,2)</f>
        <v>0</v>
      </c>
      <c r="K121" s="167" t="s">
        <v>3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256</v>
      </c>
      <c r="AT121" s="176" t="s">
        <v>152</v>
      </c>
      <c r="AU121" s="176" t="s">
        <v>79</v>
      </c>
      <c r="AY121" s="19" t="s">
        <v>150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256</v>
      </c>
      <c r="BM121" s="176" t="s">
        <v>1216</v>
      </c>
    </row>
    <row r="122" s="2" customFormat="1" ht="16.5" customHeight="1">
      <c r="A122" s="38"/>
      <c r="B122" s="164"/>
      <c r="C122" s="165" t="s">
        <v>310</v>
      </c>
      <c r="D122" s="165" t="s">
        <v>152</v>
      </c>
      <c r="E122" s="166" t="s">
        <v>1217</v>
      </c>
      <c r="F122" s="167" t="s">
        <v>1218</v>
      </c>
      <c r="G122" s="168" t="s">
        <v>1215</v>
      </c>
      <c r="H122" s="169">
        <v>1</v>
      </c>
      <c r="I122" s="170"/>
      <c r="J122" s="171">
        <f>ROUND(I122*H122,2)</f>
        <v>0</v>
      </c>
      <c r="K122" s="167" t="s">
        <v>3</v>
      </c>
      <c r="L122" s="39"/>
      <c r="M122" s="172" t="s">
        <v>3</v>
      </c>
      <c r="N122" s="173" t="s">
        <v>42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256</v>
      </c>
      <c r="AT122" s="176" t="s">
        <v>152</v>
      </c>
      <c r="AU122" s="176" t="s">
        <v>79</v>
      </c>
      <c r="AY122" s="19" t="s">
        <v>150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79</v>
      </c>
      <c r="BK122" s="177">
        <f>ROUND(I122*H122,2)</f>
        <v>0</v>
      </c>
      <c r="BL122" s="19" t="s">
        <v>256</v>
      </c>
      <c r="BM122" s="176" t="s">
        <v>1219</v>
      </c>
    </row>
    <row r="123" s="2" customFormat="1" ht="16.5" customHeight="1">
      <c r="A123" s="38"/>
      <c r="B123" s="164"/>
      <c r="C123" s="165" t="s">
        <v>320</v>
      </c>
      <c r="D123" s="165" t="s">
        <v>152</v>
      </c>
      <c r="E123" s="166" t="s">
        <v>1220</v>
      </c>
      <c r="F123" s="167" t="s">
        <v>1221</v>
      </c>
      <c r="G123" s="168" t="s">
        <v>422</v>
      </c>
      <c r="H123" s="169">
        <v>8</v>
      </c>
      <c r="I123" s="170"/>
      <c r="J123" s="171">
        <f>ROUND(I123*H123,2)</f>
        <v>0</v>
      </c>
      <c r="K123" s="167" t="s">
        <v>3</v>
      </c>
      <c r="L123" s="39"/>
      <c r="M123" s="220" t="s">
        <v>3</v>
      </c>
      <c r="N123" s="221" t="s">
        <v>42</v>
      </c>
      <c r="O123" s="222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256</v>
      </c>
      <c r="AT123" s="176" t="s">
        <v>152</v>
      </c>
      <c r="AU123" s="176" t="s">
        <v>79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256</v>
      </c>
      <c r="BM123" s="176" t="s">
        <v>1222</v>
      </c>
    </row>
    <row r="124" s="2" customFormat="1" ht="6.96" customHeight="1">
      <c r="A124" s="38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39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autoFilter ref="C87:K12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1223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ROUND(J96,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ROUND((SUM(BE96:BE191)),  2)</f>
        <v>0</v>
      </c>
      <c r="G33" s="38"/>
      <c r="H33" s="38"/>
      <c r="I33" s="123">
        <v>0.20999999999999999</v>
      </c>
      <c r="J33" s="122">
        <f>ROUND(((SUM(BE96:BE191))*I33),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ROUND((SUM(BF96:BF191)),  2)</f>
        <v>0</v>
      </c>
      <c r="G34" s="38"/>
      <c r="H34" s="38"/>
      <c r="I34" s="123">
        <v>0.14999999999999999</v>
      </c>
      <c r="J34" s="122">
        <f>ROUND(((SUM(BF96:BF191))*I34),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ROUND((SUM(BG96:BG191)),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ROUND((SUM(BH96:BH191)),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ROUND((SUM(BI96:BI191)),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D.1.4.B - GASTRO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J96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1224</v>
      </c>
      <c r="E60" s="135"/>
      <c r="F60" s="135"/>
      <c r="G60" s="135"/>
      <c r="H60" s="135"/>
      <c r="I60" s="135"/>
      <c r="J60" s="136">
        <f>J97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3"/>
      <c r="C61" s="9"/>
      <c r="D61" s="134" t="s">
        <v>1225</v>
      </c>
      <c r="E61" s="135"/>
      <c r="F61" s="135"/>
      <c r="G61" s="135"/>
      <c r="H61" s="135"/>
      <c r="I61" s="135"/>
      <c r="J61" s="136">
        <f>J100</f>
        <v>0</v>
      </c>
      <c r="K61" s="9"/>
      <c r="L61" s="1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3"/>
      <c r="C62" s="9"/>
      <c r="D62" s="134" t="s">
        <v>1226</v>
      </c>
      <c r="E62" s="135"/>
      <c r="F62" s="135"/>
      <c r="G62" s="135"/>
      <c r="H62" s="135"/>
      <c r="I62" s="135"/>
      <c r="J62" s="136">
        <f>J104</f>
        <v>0</v>
      </c>
      <c r="K62" s="9"/>
      <c r="L62" s="13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3"/>
      <c r="C63" s="9"/>
      <c r="D63" s="134" t="s">
        <v>1227</v>
      </c>
      <c r="E63" s="135"/>
      <c r="F63" s="135"/>
      <c r="G63" s="135"/>
      <c r="H63" s="135"/>
      <c r="I63" s="135"/>
      <c r="J63" s="136">
        <f>J107</f>
        <v>0</v>
      </c>
      <c r="K63" s="9"/>
      <c r="L63" s="13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3"/>
      <c r="C64" s="9"/>
      <c r="D64" s="134" t="s">
        <v>1228</v>
      </c>
      <c r="E64" s="135"/>
      <c r="F64" s="135"/>
      <c r="G64" s="135"/>
      <c r="H64" s="135"/>
      <c r="I64" s="135"/>
      <c r="J64" s="136">
        <f>J110</f>
        <v>0</v>
      </c>
      <c r="K64" s="9"/>
      <c r="L64" s="13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3"/>
      <c r="C65" s="9"/>
      <c r="D65" s="134" t="s">
        <v>1229</v>
      </c>
      <c r="E65" s="135"/>
      <c r="F65" s="135"/>
      <c r="G65" s="135"/>
      <c r="H65" s="135"/>
      <c r="I65" s="135"/>
      <c r="J65" s="136">
        <f>J114</f>
        <v>0</v>
      </c>
      <c r="K65" s="9"/>
      <c r="L65" s="1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3"/>
      <c r="C66" s="9"/>
      <c r="D66" s="134" t="s">
        <v>1230</v>
      </c>
      <c r="E66" s="135"/>
      <c r="F66" s="135"/>
      <c r="G66" s="135"/>
      <c r="H66" s="135"/>
      <c r="I66" s="135"/>
      <c r="J66" s="136">
        <f>J122</f>
        <v>0</v>
      </c>
      <c r="K66" s="9"/>
      <c r="L66" s="13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3"/>
      <c r="C67" s="9"/>
      <c r="D67" s="134" t="s">
        <v>1231</v>
      </c>
      <c r="E67" s="135"/>
      <c r="F67" s="135"/>
      <c r="G67" s="135"/>
      <c r="H67" s="135"/>
      <c r="I67" s="135"/>
      <c r="J67" s="136">
        <f>J130</f>
        <v>0</v>
      </c>
      <c r="K67" s="9"/>
      <c r="L67" s="13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33"/>
      <c r="C68" s="9"/>
      <c r="D68" s="134" t="s">
        <v>1232</v>
      </c>
      <c r="E68" s="135"/>
      <c r="F68" s="135"/>
      <c r="G68" s="135"/>
      <c r="H68" s="135"/>
      <c r="I68" s="135"/>
      <c r="J68" s="136">
        <f>J134</f>
        <v>0</v>
      </c>
      <c r="K68" s="9"/>
      <c r="L68" s="13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33"/>
      <c r="C69" s="9"/>
      <c r="D69" s="134" t="s">
        <v>1233</v>
      </c>
      <c r="E69" s="135"/>
      <c r="F69" s="135"/>
      <c r="G69" s="135"/>
      <c r="H69" s="135"/>
      <c r="I69" s="135"/>
      <c r="J69" s="136">
        <f>J140</f>
        <v>0</v>
      </c>
      <c r="K69" s="9"/>
      <c r="L69" s="13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33"/>
      <c r="C70" s="9"/>
      <c r="D70" s="134" t="s">
        <v>1234</v>
      </c>
      <c r="E70" s="135"/>
      <c r="F70" s="135"/>
      <c r="G70" s="135"/>
      <c r="H70" s="135"/>
      <c r="I70" s="135"/>
      <c r="J70" s="136">
        <f>J146</f>
        <v>0</v>
      </c>
      <c r="K70" s="9"/>
      <c r="L70" s="13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33"/>
      <c r="C71" s="9"/>
      <c r="D71" s="134" t="s">
        <v>1235</v>
      </c>
      <c r="E71" s="135"/>
      <c r="F71" s="135"/>
      <c r="G71" s="135"/>
      <c r="H71" s="135"/>
      <c r="I71" s="135"/>
      <c r="J71" s="136">
        <f>J160</f>
        <v>0</v>
      </c>
      <c r="K71" s="9"/>
      <c r="L71" s="13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33"/>
      <c r="C72" s="9"/>
      <c r="D72" s="134" t="s">
        <v>1236</v>
      </c>
      <c r="E72" s="135"/>
      <c r="F72" s="135"/>
      <c r="G72" s="135"/>
      <c r="H72" s="135"/>
      <c r="I72" s="135"/>
      <c r="J72" s="136">
        <f>J162</f>
        <v>0</v>
      </c>
      <c r="K72" s="9"/>
      <c r="L72" s="13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33"/>
      <c r="C73" s="9"/>
      <c r="D73" s="134" t="s">
        <v>1237</v>
      </c>
      <c r="E73" s="135"/>
      <c r="F73" s="135"/>
      <c r="G73" s="135"/>
      <c r="H73" s="135"/>
      <c r="I73" s="135"/>
      <c r="J73" s="136">
        <f>J166</f>
        <v>0</v>
      </c>
      <c r="K73" s="9"/>
      <c r="L73" s="13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33"/>
      <c r="C74" s="9"/>
      <c r="D74" s="134" t="s">
        <v>1238</v>
      </c>
      <c r="E74" s="135"/>
      <c r="F74" s="135"/>
      <c r="G74" s="135"/>
      <c r="H74" s="135"/>
      <c r="I74" s="135"/>
      <c r="J74" s="136">
        <f>J169</f>
        <v>0</v>
      </c>
      <c r="K74" s="9"/>
      <c r="L74" s="13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33"/>
      <c r="C75" s="9"/>
      <c r="D75" s="134" t="s">
        <v>1239</v>
      </c>
      <c r="E75" s="135"/>
      <c r="F75" s="135"/>
      <c r="G75" s="135"/>
      <c r="H75" s="135"/>
      <c r="I75" s="135"/>
      <c r="J75" s="136">
        <f>J173</f>
        <v>0</v>
      </c>
      <c r="K75" s="9"/>
      <c r="L75" s="13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33"/>
      <c r="C76" s="9"/>
      <c r="D76" s="134" t="s">
        <v>1240</v>
      </c>
      <c r="E76" s="135"/>
      <c r="F76" s="135"/>
      <c r="G76" s="135"/>
      <c r="H76" s="135"/>
      <c r="I76" s="135"/>
      <c r="J76" s="136">
        <f>J183</f>
        <v>0</v>
      </c>
      <c r="K76" s="9"/>
      <c r="L76" s="13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17</v>
      </c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38"/>
      <c r="D86" s="38"/>
      <c r="E86" s="115" t="str">
        <f>E7</f>
        <v>MŠ Delfínek</v>
      </c>
      <c r="F86" s="32"/>
      <c r="G86" s="32"/>
      <c r="H86" s="32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104</v>
      </c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38"/>
      <c r="D88" s="38"/>
      <c r="E88" s="62" t="str">
        <f>E9</f>
        <v>D.1.4.B - GASTRO</v>
      </c>
      <c r="F88" s="38"/>
      <c r="G88" s="38"/>
      <c r="H88" s="38"/>
      <c r="I88" s="38"/>
      <c r="J88" s="38"/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38"/>
      <c r="E90" s="38"/>
      <c r="F90" s="27" t="str">
        <f>F12</f>
        <v>MŠ Delfínek</v>
      </c>
      <c r="G90" s="38"/>
      <c r="H90" s="38"/>
      <c r="I90" s="32" t="s">
        <v>22</v>
      </c>
      <c r="J90" s="64" t="str">
        <f>IF(J12="","",J12)</f>
        <v>3. 2. 2021</v>
      </c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38"/>
      <c r="E92" s="38"/>
      <c r="F92" s="27" t="str">
        <f>E15</f>
        <v>Statutární město Liberec</v>
      </c>
      <c r="G92" s="38"/>
      <c r="H92" s="38"/>
      <c r="I92" s="32" t="s">
        <v>30</v>
      </c>
      <c r="J92" s="36" t="str">
        <f>E21</f>
        <v xml:space="preserve"> </v>
      </c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28</v>
      </c>
      <c r="D93" s="38"/>
      <c r="E93" s="38"/>
      <c r="F93" s="27" t="str">
        <f>IF(E18="","",E18)</f>
        <v>Vyplň údaj</v>
      </c>
      <c r="G93" s="38"/>
      <c r="H93" s="38"/>
      <c r="I93" s="32" t="s">
        <v>33</v>
      </c>
      <c r="J93" s="36" t="str">
        <f>E24</f>
        <v>DIGITRONIC CZ s.r.o.</v>
      </c>
      <c r="K93" s="38"/>
      <c r="L93" s="11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41"/>
      <c r="B95" s="142"/>
      <c r="C95" s="143" t="s">
        <v>136</v>
      </c>
      <c r="D95" s="144" t="s">
        <v>56</v>
      </c>
      <c r="E95" s="144" t="s">
        <v>52</v>
      </c>
      <c r="F95" s="144" t="s">
        <v>53</v>
      </c>
      <c r="G95" s="144" t="s">
        <v>137</v>
      </c>
      <c r="H95" s="144" t="s">
        <v>138</v>
      </c>
      <c r="I95" s="144" t="s">
        <v>139</v>
      </c>
      <c r="J95" s="144" t="s">
        <v>108</v>
      </c>
      <c r="K95" s="145" t="s">
        <v>140</v>
      </c>
      <c r="L95" s="146"/>
      <c r="M95" s="80" t="s">
        <v>3</v>
      </c>
      <c r="N95" s="81" t="s">
        <v>41</v>
      </c>
      <c r="O95" s="81" t="s">
        <v>141</v>
      </c>
      <c r="P95" s="81" t="s">
        <v>142</v>
      </c>
      <c r="Q95" s="81" t="s">
        <v>143</v>
      </c>
      <c r="R95" s="81" t="s">
        <v>144</v>
      </c>
      <c r="S95" s="81" t="s">
        <v>145</v>
      </c>
      <c r="T95" s="82" t="s">
        <v>146</v>
      </c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</row>
    <row r="96" s="2" customFormat="1" ht="22.8" customHeight="1">
      <c r="A96" s="38"/>
      <c r="B96" s="39"/>
      <c r="C96" s="87" t="s">
        <v>147</v>
      </c>
      <c r="D96" s="38"/>
      <c r="E96" s="38"/>
      <c r="F96" s="38"/>
      <c r="G96" s="38"/>
      <c r="H96" s="38"/>
      <c r="I96" s="38"/>
      <c r="J96" s="147">
        <f>BK96</f>
        <v>0</v>
      </c>
      <c r="K96" s="38"/>
      <c r="L96" s="39"/>
      <c r="M96" s="83"/>
      <c r="N96" s="68"/>
      <c r="O96" s="84"/>
      <c r="P96" s="148">
        <f>P97+P100+P104+P107+P110+P114+P122+P130+P134+P140+P146+P160+P162+P166+P169+P173+P183</f>
        <v>0</v>
      </c>
      <c r="Q96" s="84"/>
      <c r="R96" s="148">
        <f>R97+R100+R104+R107+R110+R114+R122+R130+R134+R140+R146+R160+R162+R166+R169+R173+R183</f>
        <v>0</v>
      </c>
      <c r="S96" s="84"/>
      <c r="T96" s="149">
        <f>T97+T100+T104+T107+T110+T114+T122+T130+T134+T140+T146+T160+T162+T166+T169+T173+T183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70</v>
      </c>
      <c r="AU96" s="19" t="s">
        <v>109</v>
      </c>
      <c r="BK96" s="150">
        <f>BK97+BK100+BK104+BK107+BK110+BK114+BK122+BK130+BK134+BK140+BK146+BK160+BK162+BK166+BK169+BK173+BK183</f>
        <v>0</v>
      </c>
    </row>
    <row r="97" s="12" customFormat="1" ht="25.92" customHeight="1">
      <c r="A97" s="12"/>
      <c r="B97" s="151"/>
      <c r="C97" s="12"/>
      <c r="D97" s="152" t="s">
        <v>70</v>
      </c>
      <c r="E97" s="153" t="s">
        <v>1241</v>
      </c>
      <c r="F97" s="153" t="s">
        <v>1242</v>
      </c>
      <c r="G97" s="12"/>
      <c r="H97" s="12"/>
      <c r="I97" s="154"/>
      <c r="J97" s="155">
        <f>BK97</f>
        <v>0</v>
      </c>
      <c r="K97" s="12"/>
      <c r="L97" s="151"/>
      <c r="M97" s="156"/>
      <c r="N97" s="157"/>
      <c r="O97" s="157"/>
      <c r="P97" s="158">
        <f>SUM(P98:P99)</f>
        <v>0</v>
      </c>
      <c r="Q97" s="157"/>
      <c r="R97" s="158">
        <f>SUM(R98:R99)</f>
        <v>0</v>
      </c>
      <c r="S97" s="157"/>
      <c r="T97" s="15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2" t="s">
        <v>79</v>
      </c>
      <c r="AT97" s="160" t="s">
        <v>70</v>
      </c>
      <c r="AU97" s="160" t="s">
        <v>71</v>
      </c>
      <c r="AY97" s="152" t="s">
        <v>150</v>
      </c>
      <c r="BK97" s="161">
        <f>SUM(BK98:BK99)</f>
        <v>0</v>
      </c>
    </row>
    <row r="98" s="2" customFormat="1" ht="55.5" customHeight="1">
      <c r="A98" s="38"/>
      <c r="B98" s="164"/>
      <c r="C98" s="165" t="s">
        <v>79</v>
      </c>
      <c r="D98" s="165" t="s">
        <v>152</v>
      </c>
      <c r="E98" s="166" t="s">
        <v>1243</v>
      </c>
      <c r="F98" s="167" t="s">
        <v>1244</v>
      </c>
      <c r="G98" s="168" t="s">
        <v>422</v>
      </c>
      <c r="H98" s="169">
        <v>1</v>
      </c>
      <c r="I98" s="170"/>
      <c r="J98" s="171">
        <f>ROUND(I98*H98,2)</f>
        <v>0</v>
      </c>
      <c r="K98" s="167" t="s">
        <v>3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157</v>
      </c>
      <c r="AT98" s="176" t="s">
        <v>152</v>
      </c>
      <c r="AU98" s="176" t="s">
        <v>79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157</v>
      </c>
      <c r="BM98" s="176" t="s">
        <v>81</v>
      </c>
    </row>
    <row r="99" s="2" customFormat="1">
      <c r="A99" s="38"/>
      <c r="B99" s="164"/>
      <c r="C99" s="165" t="s">
        <v>81</v>
      </c>
      <c r="D99" s="165" t="s">
        <v>152</v>
      </c>
      <c r="E99" s="166" t="s">
        <v>1245</v>
      </c>
      <c r="F99" s="167" t="s">
        <v>1246</v>
      </c>
      <c r="G99" s="168" t="s">
        <v>422</v>
      </c>
      <c r="H99" s="169">
        <v>1</v>
      </c>
      <c r="I99" s="170"/>
      <c r="J99" s="171">
        <f>ROUND(I99*H99,2)</f>
        <v>0</v>
      </c>
      <c r="K99" s="167" t="s">
        <v>3</v>
      </c>
      <c r="L99" s="39"/>
      <c r="M99" s="172" t="s">
        <v>3</v>
      </c>
      <c r="N99" s="173" t="s">
        <v>42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157</v>
      </c>
      <c r="AT99" s="176" t="s">
        <v>152</v>
      </c>
      <c r="AU99" s="176" t="s">
        <v>79</v>
      </c>
      <c r="AY99" s="19" t="s">
        <v>150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157</v>
      </c>
    </row>
    <row r="100" s="12" customFormat="1" ht="25.92" customHeight="1">
      <c r="A100" s="12"/>
      <c r="B100" s="151"/>
      <c r="C100" s="12"/>
      <c r="D100" s="152" t="s">
        <v>70</v>
      </c>
      <c r="E100" s="153" t="s">
        <v>1247</v>
      </c>
      <c r="F100" s="153" t="s">
        <v>1248</v>
      </c>
      <c r="G100" s="12"/>
      <c r="H100" s="12"/>
      <c r="I100" s="154"/>
      <c r="J100" s="155">
        <f>BK100</f>
        <v>0</v>
      </c>
      <c r="K100" s="12"/>
      <c r="L100" s="151"/>
      <c r="M100" s="156"/>
      <c r="N100" s="157"/>
      <c r="O100" s="157"/>
      <c r="P100" s="158">
        <f>SUM(P101:P103)</f>
        <v>0</v>
      </c>
      <c r="Q100" s="157"/>
      <c r="R100" s="158">
        <f>SUM(R101:R103)</f>
        <v>0</v>
      </c>
      <c r="S100" s="157"/>
      <c r="T100" s="15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2" t="s">
        <v>79</v>
      </c>
      <c r="AT100" s="160" t="s">
        <v>70</v>
      </c>
      <c r="AU100" s="160" t="s">
        <v>71</v>
      </c>
      <c r="AY100" s="152" t="s">
        <v>150</v>
      </c>
      <c r="BK100" s="161">
        <f>SUM(BK101:BK103)</f>
        <v>0</v>
      </c>
    </row>
    <row r="101" s="2" customFormat="1" ht="55.5" customHeight="1">
      <c r="A101" s="38"/>
      <c r="B101" s="164"/>
      <c r="C101" s="165" t="s">
        <v>166</v>
      </c>
      <c r="D101" s="165" t="s">
        <v>152</v>
      </c>
      <c r="E101" s="166" t="s">
        <v>1249</v>
      </c>
      <c r="F101" s="167" t="s">
        <v>1250</v>
      </c>
      <c r="G101" s="168" t="s">
        <v>422</v>
      </c>
      <c r="H101" s="169">
        <v>1</v>
      </c>
      <c r="I101" s="170"/>
      <c r="J101" s="171">
        <f>ROUND(I101*H101,2)</f>
        <v>0</v>
      </c>
      <c r="K101" s="167" t="s">
        <v>3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157</v>
      </c>
      <c r="AT101" s="176" t="s">
        <v>152</v>
      </c>
      <c r="AU101" s="176" t="s">
        <v>79</v>
      </c>
      <c r="AY101" s="19" t="s">
        <v>150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157</v>
      </c>
      <c r="BM101" s="176" t="s">
        <v>186</v>
      </c>
    </row>
    <row r="102" s="2" customFormat="1" ht="44.25" customHeight="1">
      <c r="A102" s="38"/>
      <c r="B102" s="164"/>
      <c r="C102" s="165" t="s">
        <v>157</v>
      </c>
      <c r="D102" s="165" t="s">
        <v>152</v>
      </c>
      <c r="E102" s="166" t="s">
        <v>1251</v>
      </c>
      <c r="F102" s="167" t="s">
        <v>1252</v>
      </c>
      <c r="G102" s="168" t="s">
        <v>422</v>
      </c>
      <c r="H102" s="169">
        <v>1</v>
      </c>
      <c r="I102" s="170"/>
      <c r="J102" s="171">
        <f>ROUND(I102*H102,2)</f>
        <v>0</v>
      </c>
      <c r="K102" s="167" t="s">
        <v>3</v>
      </c>
      <c r="L102" s="39"/>
      <c r="M102" s="172" t="s">
        <v>3</v>
      </c>
      <c r="N102" s="173" t="s">
        <v>42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157</v>
      </c>
      <c r="AT102" s="176" t="s">
        <v>152</v>
      </c>
      <c r="AU102" s="176" t="s">
        <v>79</v>
      </c>
      <c r="AY102" s="19" t="s">
        <v>150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157</v>
      </c>
      <c r="BM102" s="176" t="s">
        <v>198</v>
      </c>
    </row>
    <row r="103" s="2" customFormat="1" ht="16.5" customHeight="1">
      <c r="A103" s="38"/>
      <c r="B103" s="164"/>
      <c r="C103" s="165" t="s">
        <v>178</v>
      </c>
      <c r="D103" s="165" t="s">
        <v>152</v>
      </c>
      <c r="E103" s="166" t="s">
        <v>1253</v>
      </c>
      <c r="F103" s="167" t="s">
        <v>1254</v>
      </c>
      <c r="G103" s="168" t="s">
        <v>3</v>
      </c>
      <c r="H103" s="169">
        <v>1</v>
      </c>
      <c r="I103" s="170"/>
      <c r="J103" s="171">
        <f>ROUND(I103*H103,2)</f>
        <v>0</v>
      </c>
      <c r="K103" s="167" t="s">
        <v>3</v>
      </c>
      <c r="L103" s="39"/>
      <c r="M103" s="172" t="s">
        <v>3</v>
      </c>
      <c r="N103" s="173" t="s">
        <v>42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157</v>
      </c>
      <c r="AT103" s="176" t="s">
        <v>152</v>
      </c>
      <c r="AU103" s="176" t="s">
        <v>79</v>
      </c>
      <c r="AY103" s="19" t="s">
        <v>150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157</v>
      </c>
      <c r="BM103" s="176" t="s">
        <v>212</v>
      </c>
    </row>
    <row r="104" s="12" customFormat="1" ht="25.92" customHeight="1">
      <c r="A104" s="12"/>
      <c r="B104" s="151"/>
      <c r="C104" s="12"/>
      <c r="D104" s="152" t="s">
        <v>70</v>
      </c>
      <c r="E104" s="153" t="s">
        <v>1255</v>
      </c>
      <c r="F104" s="153" t="s">
        <v>1256</v>
      </c>
      <c r="G104" s="12"/>
      <c r="H104" s="12"/>
      <c r="I104" s="154"/>
      <c r="J104" s="155">
        <f>BK104</f>
        <v>0</v>
      </c>
      <c r="K104" s="12"/>
      <c r="L104" s="151"/>
      <c r="M104" s="156"/>
      <c r="N104" s="157"/>
      <c r="O104" s="157"/>
      <c r="P104" s="158">
        <f>SUM(P105:P106)</f>
        <v>0</v>
      </c>
      <c r="Q104" s="157"/>
      <c r="R104" s="158">
        <f>SUM(R105:R106)</f>
        <v>0</v>
      </c>
      <c r="S104" s="157"/>
      <c r="T104" s="15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2" t="s">
        <v>79</v>
      </c>
      <c r="AT104" s="160" t="s">
        <v>70</v>
      </c>
      <c r="AU104" s="160" t="s">
        <v>71</v>
      </c>
      <c r="AY104" s="152" t="s">
        <v>150</v>
      </c>
      <c r="BK104" s="161">
        <f>SUM(BK105:BK106)</f>
        <v>0</v>
      </c>
    </row>
    <row r="105" s="2" customFormat="1" ht="55.5" customHeight="1">
      <c r="A105" s="38"/>
      <c r="B105" s="164"/>
      <c r="C105" s="165" t="s">
        <v>186</v>
      </c>
      <c r="D105" s="165" t="s">
        <v>152</v>
      </c>
      <c r="E105" s="166" t="s">
        <v>1257</v>
      </c>
      <c r="F105" s="167" t="s">
        <v>1258</v>
      </c>
      <c r="G105" s="168" t="s">
        <v>422</v>
      </c>
      <c r="H105" s="169">
        <v>1</v>
      </c>
      <c r="I105" s="170"/>
      <c r="J105" s="171">
        <f>ROUND(I105*H105,2)</f>
        <v>0</v>
      </c>
      <c r="K105" s="167" t="s">
        <v>3</v>
      </c>
      <c r="L105" s="39"/>
      <c r="M105" s="172" t="s">
        <v>3</v>
      </c>
      <c r="N105" s="173" t="s">
        <v>42</v>
      </c>
      <c r="O105" s="72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157</v>
      </c>
      <c r="AT105" s="176" t="s">
        <v>152</v>
      </c>
      <c r="AU105" s="176" t="s">
        <v>79</v>
      </c>
      <c r="AY105" s="19" t="s">
        <v>150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79</v>
      </c>
      <c r="BK105" s="177">
        <f>ROUND(I105*H105,2)</f>
        <v>0</v>
      </c>
      <c r="BL105" s="19" t="s">
        <v>157</v>
      </c>
      <c r="BM105" s="176" t="s">
        <v>223</v>
      </c>
    </row>
    <row r="106" s="2" customFormat="1" ht="16.5" customHeight="1">
      <c r="A106" s="38"/>
      <c r="B106" s="164"/>
      <c r="C106" s="165" t="s">
        <v>192</v>
      </c>
      <c r="D106" s="165" t="s">
        <v>152</v>
      </c>
      <c r="E106" s="166" t="s">
        <v>1259</v>
      </c>
      <c r="F106" s="167" t="s">
        <v>1260</v>
      </c>
      <c r="G106" s="168" t="s">
        <v>3</v>
      </c>
      <c r="H106" s="169">
        <v>1</v>
      </c>
      <c r="I106" s="170"/>
      <c r="J106" s="171">
        <f>ROUND(I106*H106,2)</f>
        <v>0</v>
      </c>
      <c r="K106" s="167" t="s">
        <v>3</v>
      </c>
      <c r="L106" s="39"/>
      <c r="M106" s="172" t="s">
        <v>3</v>
      </c>
      <c r="N106" s="173" t="s">
        <v>42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157</v>
      </c>
      <c r="AT106" s="176" t="s">
        <v>152</v>
      </c>
      <c r="AU106" s="176" t="s">
        <v>79</v>
      </c>
      <c r="AY106" s="19" t="s">
        <v>150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157</v>
      </c>
      <c r="BM106" s="176" t="s">
        <v>245</v>
      </c>
    </row>
    <row r="107" s="12" customFormat="1" ht="25.92" customHeight="1">
      <c r="A107" s="12"/>
      <c r="B107" s="151"/>
      <c r="C107" s="12"/>
      <c r="D107" s="152" t="s">
        <v>70</v>
      </c>
      <c r="E107" s="153" t="s">
        <v>70</v>
      </c>
      <c r="F107" s="153" t="s">
        <v>1261</v>
      </c>
      <c r="G107" s="12"/>
      <c r="H107" s="12"/>
      <c r="I107" s="154"/>
      <c r="J107" s="155">
        <f>BK107</f>
        <v>0</v>
      </c>
      <c r="K107" s="12"/>
      <c r="L107" s="151"/>
      <c r="M107" s="156"/>
      <c r="N107" s="157"/>
      <c r="O107" s="157"/>
      <c r="P107" s="158">
        <f>SUM(P108:P109)</f>
        <v>0</v>
      </c>
      <c r="Q107" s="157"/>
      <c r="R107" s="158">
        <f>SUM(R108:R109)</f>
        <v>0</v>
      </c>
      <c r="S107" s="157"/>
      <c r="T107" s="15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2" t="s">
        <v>79</v>
      </c>
      <c r="AT107" s="160" t="s">
        <v>70</v>
      </c>
      <c r="AU107" s="160" t="s">
        <v>71</v>
      </c>
      <c r="AY107" s="152" t="s">
        <v>150</v>
      </c>
      <c r="BK107" s="161">
        <f>SUM(BK108:BK109)</f>
        <v>0</v>
      </c>
    </row>
    <row r="108" s="2" customFormat="1" ht="55.5" customHeight="1">
      <c r="A108" s="38"/>
      <c r="B108" s="164"/>
      <c r="C108" s="165" t="s">
        <v>198</v>
      </c>
      <c r="D108" s="165" t="s">
        <v>152</v>
      </c>
      <c r="E108" s="166" t="s">
        <v>1262</v>
      </c>
      <c r="F108" s="167" t="s">
        <v>1258</v>
      </c>
      <c r="G108" s="168" t="s">
        <v>422</v>
      </c>
      <c r="H108" s="169">
        <v>2</v>
      </c>
      <c r="I108" s="170"/>
      <c r="J108" s="171">
        <f>ROUND(I108*H108,2)</f>
        <v>0</v>
      </c>
      <c r="K108" s="167" t="s">
        <v>3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157</v>
      </c>
      <c r="AT108" s="176" t="s">
        <v>152</v>
      </c>
      <c r="AU108" s="176" t="s">
        <v>79</v>
      </c>
      <c r="AY108" s="19" t="s">
        <v>150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157</v>
      </c>
      <c r="BM108" s="176" t="s">
        <v>256</v>
      </c>
    </row>
    <row r="109" s="2" customFormat="1" ht="55.5" customHeight="1">
      <c r="A109" s="38"/>
      <c r="B109" s="164"/>
      <c r="C109" s="165" t="s">
        <v>204</v>
      </c>
      <c r="D109" s="165" t="s">
        <v>152</v>
      </c>
      <c r="E109" s="166" t="s">
        <v>1263</v>
      </c>
      <c r="F109" s="167" t="s">
        <v>1258</v>
      </c>
      <c r="G109" s="168" t="s">
        <v>422</v>
      </c>
      <c r="H109" s="169">
        <v>1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157</v>
      </c>
      <c r="AT109" s="176" t="s">
        <v>152</v>
      </c>
      <c r="AU109" s="176" t="s">
        <v>79</v>
      </c>
      <c r="AY109" s="19" t="s">
        <v>150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157</v>
      </c>
      <c r="BM109" s="176" t="s">
        <v>268</v>
      </c>
    </row>
    <row r="110" s="12" customFormat="1" ht="25.92" customHeight="1">
      <c r="A110" s="12"/>
      <c r="B110" s="151"/>
      <c r="C110" s="12"/>
      <c r="D110" s="152" t="s">
        <v>70</v>
      </c>
      <c r="E110" s="153" t="s">
        <v>1264</v>
      </c>
      <c r="F110" s="153" t="s">
        <v>1265</v>
      </c>
      <c r="G110" s="12"/>
      <c r="H110" s="12"/>
      <c r="I110" s="154"/>
      <c r="J110" s="155">
        <f>BK110</f>
        <v>0</v>
      </c>
      <c r="K110" s="12"/>
      <c r="L110" s="151"/>
      <c r="M110" s="156"/>
      <c r="N110" s="157"/>
      <c r="O110" s="157"/>
      <c r="P110" s="158">
        <f>SUM(P111:P113)</f>
        <v>0</v>
      </c>
      <c r="Q110" s="157"/>
      <c r="R110" s="158">
        <f>SUM(R111:R113)</f>
        <v>0</v>
      </c>
      <c r="S110" s="157"/>
      <c r="T110" s="15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2" t="s">
        <v>79</v>
      </c>
      <c r="AT110" s="160" t="s">
        <v>70</v>
      </c>
      <c r="AU110" s="160" t="s">
        <v>71</v>
      </c>
      <c r="AY110" s="152" t="s">
        <v>150</v>
      </c>
      <c r="BK110" s="161">
        <f>SUM(BK111:BK113)</f>
        <v>0</v>
      </c>
    </row>
    <row r="111" s="2" customFormat="1" ht="145.5" customHeight="1">
      <c r="A111" s="38"/>
      <c r="B111" s="164"/>
      <c r="C111" s="165" t="s">
        <v>212</v>
      </c>
      <c r="D111" s="165" t="s">
        <v>152</v>
      </c>
      <c r="E111" s="166" t="s">
        <v>1266</v>
      </c>
      <c r="F111" s="167" t="s">
        <v>1267</v>
      </c>
      <c r="G111" s="168" t="s">
        <v>422</v>
      </c>
      <c r="H111" s="169">
        <v>1</v>
      </c>
      <c r="I111" s="170"/>
      <c r="J111" s="171">
        <f>ROUND(I111*H111,2)</f>
        <v>0</v>
      </c>
      <c r="K111" s="167" t="s">
        <v>3</v>
      </c>
      <c r="L111" s="39"/>
      <c r="M111" s="172" t="s">
        <v>3</v>
      </c>
      <c r="N111" s="173" t="s">
        <v>42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157</v>
      </c>
      <c r="AT111" s="176" t="s">
        <v>152</v>
      </c>
      <c r="AU111" s="176" t="s">
        <v>79</v>
      </c>
      <c r="AY111" s="19" t="s">
        <v>150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157</v>
      </c>
      <c r="BM111" s="176" t="s">
        <v>281</v>
      </c>
    </row>
    <row r="112" s="2" customFormat="1" ht="55.5" customHeight="1">
      <c r="A112" s="38"/>
      <c r="B112" s="164"/>
      <c r="C112" s="165" t="s">
        <v>217</v>
      </c>
      <c r="D112" s="165" t="s">
        <v>152</v>
      </c>
      <c r="E112" s="166" t="s">
        <v>1268</v>
      </c>
      <c r="F112" s="167" t="s">
        <v>1269</v>
      </c>
      <c r="G112" s="168" t="s">
        <v>422</v>
      </c>
      <c r="H112" s="169">
        <v>2</v>
      </c>
      <c r="I112" s="170"/>
      <c r="J112" s="171">
        <f>ROUND(I112*H112,2)</f>
        <v>0</v>
      </c>
      <c r="K112" s="167" t="s">
        <v>3</v>
      </c>
      <c r="L112" s="39"/>
      <c r="M112" s="172" t="s">
        <v>3</v>
      </c>
      <c r="N112" s="173" t="s">
        <v>42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157</v>
      </c>
      <c r="AT112" s="176" t="s">
        <v>152</v>
      </c>
      <c r="AU112" s="176" t="s">
        <v>79</v>
      </c>
      <c r="AY112" s="19" t="s">
        <v>150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79</v>
      </c>
      <c r="BK112" s="177">
        <f>ROUND(I112*H112,2)</f>
        <v>0</v>
      </c>
      <c r="BL112" s="19" t="s">
        <v>157</v>
      </c>
      <c r="BM112" s="176" t="s">
        <v>290</v>
      </c>
    </row>
    <row r="113" s="2" customFormat="1">
      <c r="A113" s="38"/>
      <c r="B113" s="164"/>
      <c r="C113" s="165" t="s">
        <v>223</v>
      </c>
      <c r="D113" s="165" t="s">
        <v>152</v>
      </c>
      <c r="E113" s="166" t="s">
        <v>1270</v>
      </c>
      <c r="F113" s="167" t="s">
        <v>1271</v>
      </c>
      <c r="G113" s="168" t="s">
        <v>422</v>
      </c>
      <c r="H113" s="169">
        <v>1</v>
      </c>
      <c r="I113" s="170"/>
      <c r="J113" s="171">
        <f>ROUND(I113*H113,2)</f>
        <v>0</v>
      </c>
      <c r="K113" s="167" t="s">
        <v>3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152</v>
      </c>
      <c r="AU113" s="176" t="s">
        <v>79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300</v>
      </c>
    </row>
    <row r="114" s="12" customFormat="1" ht="25.92" customHeight="1">
      <c r="A114" s="12"/>
      <c r="B114" s="151"/>
      <c r="C114" s="12"/>
      <c r="D114" s="152" t="s">
        <v>70</v>
      </c>
      <c r="E114" s="153" t="s">
        <v>1272</v>
      </c>
      <c r="F114" s="153" t="s">
        <v>1273</v>
      </c>
      <c r="G114" s="12"/>
      <c r="H114" s="12"/>
      <c r="I114" s="154"/>
      <c r="J114" s="155">
        <f>BK114</f>
        <v>0</v>
      </c>
      <c r="K114" s="12"/>
      <c r="L114" s="151"/>
      <c r="M114" s="156"/>
      <c r="N114" s="157"/>
      <c r="O114" s="157"/>
      <c r="P114" s="158">
        <f>SUM(P115:P121)</f>
        <v>0</v>
      </c>
      <c r="Q114" s="157"/>
      <c r="R114" s="158">
        <f>SUM(R115:R121)</f>
        <v>0</v>
      </c>
      <c r="S114" s="157"/>
      <c r="T114" s="159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2" t="s">
        <v>79</v>
      </c>
      <c r="AT114" s="160" t="s">
        <v>70</v>
      </c>
      <c r="AU114" s="160" t="s">
        <v>71</v>
      </c>
      <c r="AY114" s="152" t="s">
        <v>150</v>
      </c>
      <c r="BK114" s="161">
        <f>SUM(BK115:BK121)</f>
        <v>0</v>
      </c>
    </row>
    <row r="115" s="2" customFormat="1" ht="101.25" customHeight="1">
      <c r="A115" s="38"/>
      <c r="B115" s="164"/>
      <c r="C115" s="165" t="s">
        <v>239</v>
      </c>
      <c r="D115" s="165" t="s">
        <v>152</v>
      </c>
      <c r="E115" s="166" t="s">
        <v>1274</v>
      </c>
      <c r="F115" s="167" t="s">
        <v>1275</v>
      </c>
      <c r="G115" s="168" t="s">
        <v>422</v>
      </c>
      <c r="H115" s="169">
        <v>1</v>
      </c>
      <c r="I115" s="170"/>
      <c r="J115" s="171">
        <f>ROUND(I115*H115,2)</f>
        <v>0</v>
      </c>
      <c r="K115" s="167" t="s">
        <v>3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157</v>
      </c>
      <c r="AT115" s="176" t="s">
        <v>152</v>
      </c>
      <c r="AU115" s="176" t="s">
        <v>79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157</v>
      </c>
      <c r="BM115" s="176" t="s">
        <v>320</v>
      </c>
    </row>
    <row r="116" s="2" customFormat="1" ht="16.5" customHeight="1">
      <c r="A116" s="38"/>
      <c r="B116" s="164"/>
      <c r="C116" s="165" t="s">
        <v>245</v>
      </c>
      <c r="D116" s="165" t="s">
        <v>152</v>
      </c>
      <c r="E116" s="166" t="s">
        <v>1276</v>
      </c>
      <c r="F116" s="167" t="s">
        <v>1277</v>
      </c>
      <c r="G116" s="168" t="s">
        <v>422</v>
      </c>
      <c r="H116" s="169">
        <v>1</v>
      </c>
      <c r="I116" s="170"/>
      <c r="J116" s="171">
        <f>ROUND(I116*H116,2)</f>
        <v>0</v>
      </c>
      <c r="K116" s="167" t="s">
        <v>3</v>
      </c>
      <c r="L116" s="39"/>
      <c r="M116" s="172" t="s">
        <v>3</v>
      </c>
      <c r="N116" s="173" t="s">
        <v>42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157</v>
      </c>
      <c r="AT116" s="176" t="s">
        <v>152</v>
      </c>
      <c r="AU116" s="176" t="s">
        <v>79</v>
      </c>
      <c r="AY116" s="19" t="s">
        <v>150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157</v>
      </c>
      <c r="BM116" s="176" t="s">
        <v>335</v>
      </c>
    </row>
    <row r="117" s="2" customFormat="1">
      <c r="A117" s="38"/>
      <c r="B117" s="164"/>
      <c r="C117" s="165" t="s">
        <v>9</v>
      </c>
      <c r="D117" s="165" t="s">
        <v>152</v>
      </c>
      <c r="E117" s="166" t="s">
        <v>1278</v>
      </c>
      <c r="F117" s="167" t="s">
        <v>1279</v>
      </c>
      <c r="G117" s="168" t="s">
        <v>422</v>
      </c>
      <c r="H117" s="169">
        <v>1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157</v>
      </c>
      <c r="AT117" s="176" t="s">
        <v>152</v>
      </c>
      <c r="AU117" s="176" t="s">
        <v>79</v>
      </c>
      <c r="AY117" s="19" t="s">
        <v>150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350</v>
      </c>
    </row>
    <row r="118" s="2" customFormat="1" ht="16.5" customHeight="1">
      <c r="A118" s="38"/>
      <c r="B118" s="164"/>
      <c r="C118" s="165" t="s">
        <v>256</v>
      </c>
      <c r="D118" s="165" t="s">
        <v>152</v>
      </c>
      <c r="E118" s="166" t="s">
        <v>1280</v>
      </c>
      <c r="F118" s="167" t="s">
        <v>1254</v>
      </c>
      <c r="G118" s="168" t="s">
        <v>3</v>
      </c>
      <c r="H118" s="169">
        <v>1</v>
      </c>
      <c r="I118" s="170"/>
      <c r="J118" s="171">
        <f>ROUND(I118*H118,2)</f>
        <v>0</v>
      </c>
      <c r="K118" s="167" t="s">
        <v>3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157</v>
      </c>
      <c r="AT118" s="176" t="s">
        <v>152</v>
      </c>
      <c r="AU118" s="176" t="s">
        <v>79</v>
      </c>
      <c r="AY118" s="19" t="s">
        <v>150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364</v>
      </c>
    </row>
    <row r="119" s="2" customFormat="1">
      <c r="A119" s="38"/>
      <c r="B119" s="164"/>
      <c r="C119" s="165" t="s">
        <v>261</v>
      </c>
      <c r="D119" s="165" t="s">
        <v>152</v>
      </c>
      <c r="E119" s="166" t="s">
        <v>1281</v>
      </c>
      <c r="F119" s="167" t="s">
        <v>1282</v>
      </c>
      <c r="G119" s="168" t="s">
        <v>422</v>
      </c>
      <c r="H119" s="169">
        <v>1</v>
      </c>
      <c r="I119" s="170"/>
      <c r="J119" s="171">
        <f>ROUND(I119*H119,2)</f>
        <v>0</v>
      </c>
      <c r="K119" s="167" t="s">
        <v>3</v>
      </c>
      <c r="L119" s="39"/>
      <c r="M119" s="172" t="s">
        <v>3</v>
      </c>
      <c r="N119" s="173" t="s">
        <v>42</v>
      </c>
      <c r="O119" s="72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157</v>
      </c>
      <c r="AT119" s="176" t="s">
        <v>152</v>
      </c>
      <c r="AU119" s="176" t="s">
        <v>79</v>
      </c>
      <c r="AY119" s="19" t="s">
        <v>150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79</v>
      </c>
      <c r="BK119" s="177">
        <f>ROUND(I119*H119,2)</f>
        <v>0</v>
      </c>
      <c r="BL119" s="19" t="s">
        <v>157</v>
      </c>
      <c r="BM119" s="176" t="s">
        <v>373</v>
      </c>
    </row>
    <row r="120" s="2" customFormat="1">
      <c r="A120" s="38"/>
      <c r="B120" s="164"/>
      <c r="C120" s="165" t="s">
        <v>268</v>
      </c>
      <c r="D120" s="165" t="s">
        <v>152</v>
      </c>
      <c r="E120" s="166" t="s">
        <v>1283</v>
      </c>
      <c r="F120" s="167" t="s">
        <v>1284</v>
      </c>
      <c r="G120" s="168" t="s">
        <v>422</v>
      </c>
      <c r="H120" s="169">
        <v>1</v>
      </c>
      <c r="I120" s="170"/>
      <c r="J120" s="171">
        <f>ROUND(I120*H120,2)</f>
        <v>0</v>
      </c>
      <c r="K120" s="167" t="s">
        <v>3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157</v>
      </c>
      <c r="AT120" s="176" t="s">
        <v>152</v>
      </c>
      <c r="AU120" s="176" t="s">
        <v>79</v>
      </c>
      <c r="AY120" s="19" t="s">
        <v>150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157</v>
      </c>
      <c r="BM120" s="176" t="s">
        <v>386</v>
      </c>
    </row>
    <row r="121" s="2" customFormat="1" ht="44.25" customHeight="1">
      <c r="A121" s="38"/>
      <c r="B121" s="164"/>
      <c r="C121" s="165" t="s">
        <v>275</v>
      </c>
      <c r="D121" s="165" t="s">
        <v>152</v>
      </c>
      <c r="E121" s="166" t="s">
        <v>1285</v>
      </c>
      <c r="F121" s="167" t="s">
        <v>1252</v>
      </c>
      <c r="G121" s="168" t="s">
        <v>422</v>
      </c>
      <c r="H121" s="169">
        <v>1</v>
      </c>
      <c r="I121" s="170"/>
      <c r="J121" s="171">
        <f>ROUND(I121*H121,2)</f>
        <v>0</v>
      </c>
      <c r="K121" s="167" t="s">
        <v>3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157</v>
      </c>
      <c r="AT121" s="176" t="s">
        <v>152</v>
      </c>
      <c r="AU121" s="176" t="s">
        <v>79</v>
      </c>
      <c r="AY121" s="19" t="s">
        <v>150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157</v>
      </c>
      <c r="BM121" s="176" t="s">
        <v>396</v>
      </c>
    </row>
    <row r="122" s="12" customFormat="1" ht="25.92" customHeight="1">
      <c r="A122" s="12"/>
      <c r="B122" s="151"/>
      <c r="C122" s="12"/>
      <c r="D122" s="152" t="s">
        <v>70</v>
      </c>
      <c r="E122" s="153" t="s">
        <v>1286</v>
      </c>
      <c r="F122" s="153" t="s">
        <v>1287</v>
      </c>
      <c r="G122" s="12"/>
      <c r="H122" s="12"/>
      <c r="I122" s="154"/>
      <c r="J122" s="155">
        <f>BK122</f>
        <v>0</v>
      </c>
      <c r="K122" s="12"/>
      <c r="L122" s="151"/>
      <c r="M122" s="156"/>
      <c r="N122" s="157"/>
      <c r="O122" s="157"/>
      <c r="P122" s="158">
        <f>SUM(P123:P129)</f>
        <v>0</v>
      </c>
      <c r="Q122" s="157"/>
      <c r="R122" s="158">
        <f>SUM(R123:R129)</f>
        <v>0</v>
      </c>
      <c r="S122" s="157"/>
      <c r="T122" s="159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2" t="s">
        <v>79</v>
      </c>
      <c r="AT122" s="160" t="s">
        <v>70</v>
      </c>
      <c r="AU122" s="160" t="s">
        <v>71</v>
      </c>
      <c r="AY122" s="152" t="s">
        <v>150</v>
      </c>
      <c r="BK122" s="161">
        <f>SUM(BK123:BK129)</f>
        <v>0</v>
      </c>
    </row>
    <row r="123" s="2" customFormat="1" ht="168" customHeight="1">
      <c r="A123" s="38"/>
      <c r="B123" s="164"/>
      <c r="C123" s="165" t="s">
        <v>281</v>
      </c>
      <c r="D123" s="165" t="s">
        <v>152</v>
      </c>
      <c r="E123" s="166" t="s">
        <v>1288</v>
      </c>
      <c r="F123" s="167" t="s">
        <v>1289</v>
      </c>
      <c r="G123" s="168" t="s">
        <v>422</v>
      </c>
      <c r="H123" s="169">
        <v>1</v>
      </c>
      <c r="I123" s="170"/>
      <c r="J123" s="171">
        <f>ROUND(I123*H123,2)</f>
        <v>0</v>
      </c>
      <c r="K123" s="167" t="s">
        <v>3</v>
      </c>
      <c r="L123" s="39"/>
      <c r="M123" s="172" t="s">
        <v>3</v>
      </c>
      <c r="N123" s="173" t="s">
        <v>42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157</v>
      </c>
      <c r="AT123" s="176" t="s">
        <v>152</v>
      </c>
      <c r="AU123" s="176" t="s">
        <v>79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157</v>
      </c>
      <c r="BM123" s="176" t="s">
        <v>414</v>
      </c>
    </row>
    <row r="124" s="2" customFormat="1" ht="16.5" customHeight="1">
      <c r="A124" s="38"/>
      <c r="B124" s="164"/>
      <c r="C124" s="165" t="s">
        <v>8</v>
      </c>
      <c r="D124" s="165" t="s">
        <v>152</v>
      </c>
      <c r="E124" s="166" t="s">
        <v>1290</v>
      </c>
      <c r="F124" s="167" t="s">
        <v>1277</v>
      </c>
      <c r="G124" s="168" t="s">
        <v>422</v>
      </c>
      <c r="H124" s="169">
        <v>1</v>
      </c>
      <c r="I124" s="170"/>
      <c r="J124" s="171">
        <f>ROUND(I124*H124,2)</f>
        <v>0</v>
      </c>
      <c r="K124" s="167" t="s">
        <v>3</v>
      </c>
      <c r="L124" s="39"/>
      <c r="M124" s="172" t="s">
        <v>3</v>
      </c>
      <c r="N124" s="173" t="s">
        <v>42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157</v>
      </c>
      <c r="AT124" s="176" t="s">
        <v>152</v>
      </c>
      <c r="AU124" s="176" t="s">
        <v>79</v>
      </c>
      <c r="AY124" s="19" t="s">
        <v>150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79</v>
      </c>
      <c r="BK124" s="177">
        <f>ROUND(I124*H124,2)</f>
        <v>0</v>
      </c>
      <c r="BL124" s="19" t="s">
        <v>157</v>
      </c>
      <c r="BM124" s="176" t="s">
        <v>424</v>
      </c>
    </row>
    <row r="125" s="2" customFormat="1" ht="16.5" customHeight="1">
      <c r="A125" s="38"/>
      <c r="B125" s="164"/>
      <c r="C125" s="165" t="s">
        <v>290</v>
      </c>
      <c r="D125" s="165" t="s">
        <v>152</v>
      </c>
      <c r="E125" s="166" t="s">
        <v>1291</v>
      </c>
      <c r="F125" s="167" t="s">
        <v>1292</v>
      </c>
      <c r="G125" s="168" t="s">
        <v>422</v>
      </c>
      <c r="H125" s="169">
        <v>1</v>
      </c>
      <c r="I125" s="170"/>
      <c r="J125" s="171">
        <f>ROUND(I125*H125,2)</f>
        <v>0</v>
      </c>
      <c r="K125" s="167" t="s">
        <v>3</v>
      </c>
      <c r="L125" s="39"/>
      <c r="M125" s="172" t="s">
        <v>3</v>
      </c>
      <c r="N125" s="173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157</v>
      </c>
      <c r="AT125" s="176" t="s">
        <v>152</v>
      </c>
      <c r="AU125" s="176" t="s">
        <v>79</v>
      </c>
      <c r="AY125" s="19" t="s">
        <v>150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434</v>
      </c>
    </row>
    <row r="126" s="2" customFormat="1" ht="66.75" customHeight="1">
      <c r="A126" s="38"/>
      <c r="B126" s="164"/>
      <c r="C126" s="165" t="s">
        <v>295</v>
      </c>
      <c r="D126" s="165" t="s">
        <v>152</v>
      </c>
      <c r="E126" s="166" t="s">
        <v>1293</v>
      </c>
      <c r="F126" s="167" t="s">
        <v>1294</v>
      </c>
      <c r="G126" s="168" t="s">
        <v>422</v>
      </c>
      <c r="H126" s="169">
        <v>1</v>
      </c>
      <c r="I126" s="170"/>
      <c r="J126" s="171">
        <f>ROUND(I126*H126,2)</f>
        <v>0</v>
      </c>
      <c r="K126" s="167" t="s">
        <v>3</v>
      </c>
      <c r="L126" s="39"/>
      <c r="M126" s="172" t="s">
        <v>3</v>
      </c>
      <c r="N126" s="173" t="s">
        <v>42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157</v>
      </c>
      <c r="AT126" s="176" t="s">
        <v>152</v>
      </c>
      <c r="AU126" s="176" t="s">
        <v>79</v>
      </c>
      <c r="AY126" s="19" t="s">
        <v>150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79</v>
      </c>
      <c r="BK126" s="177">
        <f>ROUND(I126*H126,2)</f>
        <v>0</v>
      </c>
      <c r="BL126" s="19" t="s">
        <v>157</v>
      </c>
      <c r="BM126" s="176" t="s">
        <v>454</v>
      </c>
    </row>
    <row r="127" s="2" customFormat="1" ht="55.5" customHeight="1">
      <c r="A127" s="38"/>
      <c r="B127" s="164"/>
      <c r="C127" s="165" t="s">
        <v>300</v>
      </c>
      <c r="D127" s="165" t="s">
        <v>152</v>
      </c>
      <c r="E127" s="166" t="s">
        <v>1295</v>
      </c>
      <c r="F127" s="167" t="s">
        <v>1296</v>
      </c>
      <c r="G127" s="168" t="s">
        <v>422</v>
      </c>
      <c r="H127" s="169">
        <v>1</v>
      </c>
      <c r="I127" s="170"/>
      <c r="J127" s="171">
        <f>ROUND(I127*H127,2)</f>
        <v>0</v>
      </c>
      <c r="K127" s="167" t="s">
        <v>3</v>
      </c>
      <c r="L127" s="39"/>
      <c r="M127" s="172" t="s">
        <v>3</v>
      </c>
      <c r="N127" s="173" t="s">
        <v>42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157</v>
      </c>
      <c r="AT127" s="176" t="s">
        <v>152</v>
      </c>
      <c r="AU127" s="176" t="s">
        <v>79</v>
      </c>
      <c r="AY127" s="19" t="s">
        <v>150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79</v>
      </c>
      <c r="BK127" s="177">
        <f>ROUND(I127*H127,2)</f>
        <v>0</v>
      </c>
      <c r="BL127" s="19" t="s">
        <v>157</v>
      </c>
      <c r="BM127" s="176" t="s">
        <v>465</v>
      </c>
    </row>
    <row r="128" s="2" customFormat="1">
      <c r="A128" s="38"/>
      <c r="B128" s="164"/>
      <c r="C128" s="165" t="s">
        <v>310</v>
      </c>
      <c r="D128" s="165" t="s">
        <v>152</v>
      </c>
      <c r="E128" s="166" t="s">
        <v>1297</v>
      </c>
      <c r="F128" s="167" t="s">
        <v>1298</v>
      </c>
      <c r="G128" s="168" t="s">
        <v>422</v>
      </c>
      <c r="H128" s="169">
        <v>1</v>
      </c>
      <c r="I128" s="170"/>
      <c r="J128" s="171">
        <f>ROUND(I128*H128,2)</f>
        <v>0</v>
      </c>
      <c r="K128" s="167" t="s">
        <v>3</v>
      </c>
      <c r="L128" s="39"/>
      <c r="M128" s="172" t="s">
        <v>3</v>
      </c>
      <c r="N128" s="173" t="s">
        <v>42</v>
      </c>
      <c r="O128" s="72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6" t="s">
        <v>157</v>
      </c>
      <c r="AT128" s="176" t="s">
        <v>152</v>
      </c>
      <c r="AU128" s="176" t="s">
        <v>79</v>
      </c>
      <c r="AY128" s="19" t="s">
        <v>150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9" t="s">
        <v>79</v>
      </c>
      <c r="BK128" s="177">
        <f>ROUND(I128*H128,2)</f>
        <v>0</v>
      </c>
      <c r="BL128" s="19" t="s">
        <v>157</v>
      </c>
      <c r="BM128" s="176" t="s">
        <v>481</v>
      </c>
    </row>
    <row r="129" s="2" customFormat="1">
      <c r="A129" s="38"/>
      <c r="B129" s="164"/>
      <c r="C129" s="165" t="s">
        <v>320</v>
      </c>
      <c r="D129" s="165" t="s">
        <v>152</v>
      </c>
      <c r="E129" s="166" t="s">
        <v>1299</v>
      </c>
      <c r="F129" s="167" t="s">
        <v>1300</v>
      </c>
      <c r="G129" s="168" t="s">
        <v>422</v>
      </c>
      <c r="H129" s="169">
        <v>1</v>
      </c>
      <c r="I129" s="170"/>
      <c r="J129" s="171">
        <f>ROUND(I129*H129,2)</f>
        <v>0</v>
      </c>
      <c r="K129" s="167" t="s">
        <v>3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157</v>
      </c>
      <c r="AT129" s="176" t="s">
        <v>152</v>
      </c>
      <c r="AU129" s="176" t="s">
        <v>79</v>
      </c>
      <c r="AY129" s="19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157</v>
      </c>
      <c r="BM129" s="176" t="s">
        <v>493</v>
      </c>
    </row>
    <row r="130" s="12" customFormat="1" ht="25.92" customHeight="1">
      <c r="A130" s="12"/>
      <c r="B130" s="151"/>
      <c r="C130" s="12"/>
      <c r="D130" s="152" t="s">
        <v>70</v>
      </c>
      <c r="E130" s="153" t="s">
        <v>1301</v>
      </c>
      <c r="F130" s="153" t="s">
        <v>1302</v>
      </c>
      <c r="G130" s="12"/>
      <c r="H130" s="12"/>
      <c r="I130" s="154"/>
      <c r="J130" s="155">
        <f>BK130</f>
        <v>0</v>
      </c>
      <c r="K130" s="12"/>
      <c r="L130" s="151"/>
      <c r="M130" s="156"/>
      <c r="N130" s="157"/>
      <c r="O130" s="157"/>
      <c r="P130" s="158">
        <f>SUM(P131:P133)</f>
        <v>0</v>
      </c>
      <c r="Q130" s="157"/>
      <c r="R130" s="158">
        <f>SUM(R131:R133)</f>
        <v>0</v>
      </c>
      <c r="S130" s="157"/>
      <c r="T130" s="159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2" t="s">
        <v>79</v>
      </c>
      <c r="AT130" s="160" t="s">
        <v>70</v>
      </c>
      <c r="AU130" s="160" t="s">
        <v>71</v>
      </c>
      <c r="AY130" s="152" t="s">
        <v>150</v>
      </c>
      <c r="BK130" s="161">
        <f>SUM(BK131:BK133)</f>
        <v>0</v>
      </c>
    </row>
    <row r="131" s="2" customFormat="1" ht="55.5" customHeight="1">
      <c r="A131" s="38"/>
      <c r="B131" s="164"/>
      <c r="C131" s="165" t="s">
        <v>327</v>
      </c>
      <c r="D131" s="165" t="s">
        <v>152</v>
      </c>
      <c r="E131" s="166" t="s">
        <v>1303</v>
      </c>
      <c r="F131" s="167" t="s">
        <v>1304</v>
      </c>
      <c r="G131" s="168" t="s">
        <v>422</v>
      </c>
      <c r="H131" s="169">
        <v>1</v>
      </c>
      <c r="I131" s="170"/>
      <c r="J131" s="171">
        <f>ROUND(I131*H131,2)</f>
        <v>0</v>
      </c>
      <c r="K131" s="167" t="s">
        <v>3</v>
      </c>
      <c r="L131" s="39"/>
      <c r="M131" s="172" t="s">
        <v>3</v>
      </c>
      <c r="N131" s="173" t="s">
        <v>42</v>
      </c>
      <c r="O131" s="72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157</v>
      </c>
      <c r="AT131" s="176" t="s">
        <v>152</v>
      </c>
      <c r="AU131" s="176" t="s">
        <v>79</v>
      </c>
      <c r="AY131" s="19" t="s">
        <v>150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79</v>
      </c>
      <c r="BK131" s="177">
        <f>ROUND(I131*H131,2)</f>
        <v>0</v>
      </c>
      <c r="BL131" s="19" t="s">
        <v>157</v>
      </c>
      <c r="BM131" s="176" t="s">
        <v>504</v>
      </c>
    </row>
    <row r="132" s="2" customFormat="1">
      <c r="A132" s="38"/>
      <c r="B132" s="164"/>
      <c r="C132" s="165" t="s">
        <v>335</v>
      </c>
      <c r="D132" s="165" t="s">
        <v>152</v>
      </c>
      <c r="E132" s="166" t="s">
        <v>1305</v>
      </c>
      <c r="F132" s="167" t="s">
        <v>1306</v>
      </c>
      <c r="G132" s="168" t="s">
        <v>422</v>
      </c>
      <c r="H132" s="169">
        <v>1</v>
      </c>
      <c r="I132" s="170"/>
      <c r="J132" s="171">
        <f>ROUND(I132*H132,2)</f>
        <v>0</v>
      </c>
      <c r="K132" s="167" t="s">
        <v>3</v>
      </c>
      <c r="L132" s="39"/>
      <c r="M132" s="172" t="s">
        <v>3</v>
      </c>
      <c r="N132" s="173" t="s">
        <v>42</v>
      </c>
      <c r="O132" s="72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157</v>
      </c>
      <c r="AT132" s="176" t="s">
        <v>152</v>
      </c>
      <c r="AU132" s="176" t="s">
        <v>79</v>
      </c>
      <c r="AY132" s="19" t="s">
        <v>150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79</v>
      </c>
      <c r="BK132" s="177">
        <f>ROUND(I132*H132,2)</f>
        <v>0</v>
      </c>
      <c r="BL132" s="19" t="s">
        <v>157</v>
      </c>
      <c r="BM132" s="176" t="s">
        <v>514</v>
      </c>
    </row>
    <row r="133" s="2" customFormat="1" ht="16.5" customHeight="1">
      <c r="A133" s="38"/>
      <c r="B133" s="164"/>
      <c r="C133" s="165" t="s">
        <v>344</v>
      </c>
      <c r="D133" s="165" t="s">
        <v>152</v>
      </c>
      <c r="E133" s="166" t="s">
        <v>1307</v>
      </c>
      <c r="F133" s="167" t="s">
        <v>1308</v>
      </c>
      <c r="G133" s="168" t="s">
        <v>3</v>
      </c>
      <c r="H133" s="169">
        <v>1</v>
      </c>
      <c r="I133" s="170"/>
      <c r="J133" s="171">
        <f>ROUND(I133*H133,2)</f>
        <v>0</v>
      </c>
      <c r="K133" s="167" t="s">
        <v>3</v>
      </c>
      <c r="L133" s="39"/>
      <c r="M133" s="172" t="s">
        <v>3</v>
      </c>
      <c r="N133" s="173" t="s">
        <v>42</v>
      </c>
      <c r="O133" s="72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157</v>
      </c>
      <c r="AT133" s="176" t="s">
        <v>152</v>
      </c>
      <c r="AU133" s="176" t="s">
        <v>79</v>
      </c>
      <c r="AY133" s="19" t="s">
        <v>150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79</v>
      </c>
      <c r="BK133" s="177">
        <f>ROUND(I133*H133,2)</f>
        <v>0</v>
      </c>
      <c r="BL133" s="19" t="s">
        <v>157</v>
      </c>
      <c r="BM133" s="176" t="s">
        <v>524</v>
      </c>
    </row>
    <row r="134" s="12" customFormat="1" ht="25.92" customHeight="1">
      <c r="A134" s="12"/>
      <c r="B134" s="151"/>
      <c r="C134" s="12"/>
      <c r="D134" s="152" t="s">
        <v>70</v>
      </c>
      <c r="E134" s="153" t="s">
        <v>1309</v>
      </c>
      <c r="F134" s="153" t="s">
        <v>1310</v>
      </c>
      <c r="G134" s="12"/>
      <c r="H134" s="12"/>
      <c r="I134" s="154"/>
      <c r="J134" s="155">
        <f>BK134</f>
        <v>0</v>
      </c>
      <c r="K134" s="12"/>
      <c r="L134" s="151"/>
      <c r="M134" s="156"/>
      <c r="N134" s="157"/>
      <c r="O134" s="157"/>
      <c r="P134" s="158">
        <f>SUM(P135:P139)</f>
        <v>0</v>
      </c>
      <c r="Q134" s="157"/>
      <c r="R134" s="158">
        <f>SUM(R135:R139)</f>
        <v>0</v>
      </c>
      <c r="S134" s="157"/>
      <c r="T134" s="15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2" t="s">
        <v>79</v>
      </c>
      <c r="AT134" s="160" t="s">
        <v>70</v>
      </c>
      <c r="AU134" s="160" t="s">
        <v>71</v>
      </c>
      <c r="AY134" s="152" t="s">
        <v>150</v>
      </c>
      <c r="BK134" s="161">
        <f>SUM(BK135:BK139)</f>
        <v>0</v>
      </c>
    </row>
    <row r="135" s="2" customFormat="1">
      <c r="A135" s="38"/>
      <c r="B135" s="164"/>
      <c r="C135" s="165" t="s">
        <v>350</v>
      </c>
      <c r="D135" s="165" t="s">
        <v>152</v>
      </c>
      <c r="E135" s="166" t="s">
        <v>1311</v>
      </c>
      <c r="F135" s="167" t="s">
        <v>1312</v>
      </c>
      <c r="G135" s="168" t="s">
        <v>422</v>
      </c>
      <c r="H135" s="169">
        <v>1</v>
      </c>
      <c r="I135" s="170"/>
      <c r="J135" s="171">
        <f>ROUND(I135*H135,2)</f>
        <v>0</v>
      </c>
      <c r="K135" s="167" t="s">
        <v>3</v>
      </c>
      <c r="L135" s="39"/>
      <c r="M135" s="172" t="s">
        <v>3</v>
      </c>
      <c r="N135" s="173" t="s">
        <v>42</v>
      </c>
      <c r="O135" s="72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157</v>
      </c>
      <c r="AT135" s="176" t="s">
        <v>152</v>
      </c>
      <c r="AU135" s="176" t="s">
        <v>79</v>
      </c>
      <c r="AY135" s="19" t="s">
        <v>150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79</v>
      </c>
      <c r="BK135" s="177">
        <f>ROUND(I135*H135,2)</f>
        <v>0</v>
      </c>
      <c r="BL135" s="19" t="s">
        <v>157</v>
      </c>
      <c r="BM135" s="176" t="s">
        <v>534</v>
      </c>
    </row>
    <row r="136" s="2" customFormat="1" ht="168" customHeight="1">
      <c r="A136" s="38"/>
      <c r="B136" s="164"/>
      <c r="C136" s="165" t="s">
        <v>357</v>
      </c>
      <c r="D136" s="165" t="s">
        <v>152</v>
      </c>
      <c r="E136" s="166" t="s">
        <v>1313</v>
      </c>
      <c r="F136" s="167" t="s">
        <v>1314</v>
      </c>
      <c r="G136" s="168" t="s">
        <v>422</v>
      </c>
      <c r="H136" s="169">
        <v>1</v>
      </c>
      <c r="I136" s="170"/>
      <c r="J136" s="171">
        <f>ROUND(I136*H136,2)</f>
        <v>0</v>
      </c>
      <c r="K136" s="167" t="s">
        <v>3</v>
      </c>
      <c r="L136" s="39"/>
      <c r="M136" s="172" t="s">
        <v>3</v>
      </c>
      <c r="N136" s="173" t="s">
        <v>42</v>
      </c>
      <c r="O136" s="72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6" t="s">
        <v>157</v>
      </c>
      <c r="AT136" s="176" t="s">
        <v>152</v>
      </c>
      <c r="AU136" s="176" t="s">
        <v>79</v>
      </c>
      <c r="AY136" s="19" t="s">
        <v>150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9" t="s">
        <v>79</v>
      </c>
      <c r="BK136" s="177">
        <f>ROUND(I136*H136,2)</f>
        <v>0</v>
      </c>
      <c r="BL136" s="19" t="s">
        <v>157</v>
      </c>
      <c r="BM136" s="176" t="s">
        <v>542</v>
      </c>
    </row>
    <row r="137" s="2" customFormat="1" ht="16.5" customHeight="1">
      <c r="A137" s="38"/>
      <c r="B137" s="164"/>
      <c r="C137" s="165" t="s">
        <v>364</v>
      </c>
      <c r="D137" s="165" t="s">
        <v>152</v>
      </c>
      <c r="E137" s="166" t="s">
        <v>1315</v>
      </c>
      <c r="F137" s="167" t="s">
        <v>1277</v>
      </c>
      <c r="G137" s="168" t="s">
        <v>422</v>
      </c>
      <c r="H137" s="169">
        <v>1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42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157</v>
      </c>
      <c r="AT137" s="176" t="s">
        <v>152</v>
      </c>
      <c r="AU137" s="176" t="s">
        <v>79</v>
      </c>
      <c r="AY137" s="19" t="s">
        <v>150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79</v>
      </c>
      <c r="BK137" s="177">
        <f>ROUND(I137*H137,2)</f>
        <v>0</v>
      </c>
      <c r="BL137" s="19" t="s">
        <v>157</v>
      </c>
      <c r="BM137" s="176" t="s">
        <v>550</v>
      </c>
    </row>
    <row r="138" s="2" customFormat="1">
      <c r="A138" s="38"/>
      <c r="B138" s="164"/>
      <c r="C138" s="165" t="s">
        <v>370</v>
      </c>
      <c r="D138" s="165" t="s">
        <v>152</v>
      </c>
      <c r="E138" s="166" t="s">
        <v>1316</v>
      </c>
      <c r="F138" s="167" t="s">
        <v>1317</v>
      </c>
      <c r="G138" s="168" t="s">
        <v>422</v>
      </c>
      <c r="H138" s="169">
        <v>1</v>
      </c>
      <c r="I138" s="170"/>
      <c r="J138" s="171">
        <f>ROUND(I138*H138,2)</f>
        <v>0</v>
      </c>
      <c r="K138" s="167" t="s">
        <v>3</v>
      </c>
      <c r="L138" s="39"/>
      <c r="M138" s="172" t="s">
        <v>3</v>
      </c>
      <c r="N138" s="173" t="s">
        <v>42</v>
      </c>
      <c r="O138" s="72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157</v>
      </c>
      <c r="AT138" s="176" t="s">
        <v>152</v>
      </c>
      <c r="AU138" s="176" t="s">
        <v>79</v>
      </c>
      <c r="AY138" s="19" t="s">
        <v>150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79</v>
      </c>
      <c r="BK138" s="177">
        <f>ROUND(I138*H138,2)</f>
        <v>0</v>
      </c>
      <c r="BL138" s="19" t="s">
        <v>157</v>
      </c>
      <c r="BM138" s="176" t="s">
        <v>560</v>
      </c>
    </row>
    <row r="139" s="2" customFormat="1">
      <c r="A139" s="38"/>
      <c r="B139" s="164"/>
      <c r="C139" s="165" t="s">
        <v>373</v>
      </c>
      <c r="D139" s="165" t="s">
        <v>152</v>
      </c>
      <c r="E139" s="166" t="s">
        <v>1318</v>
      </c>
      <c r="F139" s="167" t="s">
        <v>1319</v>
      </c>
      <c r="G139" s="168" t="s">
        <v>422</v>
      </c>
      <c r="H139" s="169">
        <v>1</v>
      </c>
      <c r="I139" s="170"/>
      <c r="J139" s="171">
        <f>ROUND(I139*H139,2)</f>
        <v>0</v>
      </c>
      <c r="K139" s="167" t="s">
        <v>3</v>
      </c>
      <c r="L139" s="39"/>
      <c r="M139" s="172" t="s">
        <v>3</v>
      </c>
      <c r="N139" s="173" t="s">
        <v>42</v>
      </c>
      <c r="O139" s="72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157</v>
      </c>
      <c r="AT139" s="176" t="s">
        <v>152</v>
      </c>
      <c r="AU139" s="176" t="s">
        <v>79</v>
      </c>
      <c r="AY139" s="19" t="s">
        <v>150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79</v>
      </c>
      <c r="BK139" s="177">
        <f>ROUND(I139*H139,2)</f>
        <v>0</v>
      </c>
      <c r="BL139" s="19" t="s">
        <v>157</v>
      </c>
      <c r="BM139" s="176" t="s">
        <v>579</v>
      </c>
    </row>
    <row r="140" s="12" customFormat="1" ht="25.92" customHeight="1">
      <c r="A140" s="12"/>
      <c r="B140" s="151"/>
      <c r="C140" s="12"/>
      <c r="D140" s="152" t="s">
        <v>70</v>
      </c>
      <c r="E140" s="153" t="s">
        <v>152</v>
      </c>
      <c r="F140" s="153" t="s">
        <v>1320</v>
      </c>
      <c r="G140" s="12"/>
      <c r="H140" s="12"/>
      <c r="I140" s="154"/>
      <c r="J140" s="155">
        <f>BK140</f>
        <v>0</v>
      </c>
      <c r="K140" s="12"/>
      <c r="L140" s="151"/>
      <c r="M140" s="156"/>
      <c r="N140" s="157"/>
      <c r="O140" s="157"/>
      <c r="P140" s="158">
        <f>SUM(P141:P145)</f>
        <v>0</v>
      </c>
      <c r="Q140" s="157"/>
      <c r="R140" s="158">
        <f>SUM(R141:R145)</f>
        <v>0</v>
      </c>
      <c r="S140" s="157"/>
      <c r="T140" s="15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2" t="s">
        <v>79</v>
      </c>
      <c r="AT140" s="160" t="s">
        <v>70</v>
      </c>
      <c r="AU140" s="160" t="s">
        <v>71</v>
      </c>
      <c r="AY140" s="152" t="s">
        <v>150</v>
      </c>
      <c r="BK140" s="161">
        <f>SUM(BK141:BK145)</f>
        <v>0</v>
      </c>
    </row>
    <row r="141" s="2" customFormat="1">
      <c r="A141" s="38"/>
      <c r="B141" s="164"/>
      <c r="C141" s="165" t="s">
        <v>379</v>
      </c>
      <c r="D141" s="165" t="s">
        <v>152</v>
      </c>
      <c r="E141" s="166" t="s">
        <v>1321</v>
      </c>
      <c r="F141" s="167" t="s">
        <v>1322</v>
      </c>
      <c r="G141" s="168" t="s">
        <v>422</v>
      </c>
      <c r="H141" s="169">
        <v>1</v>
      </c>
      <c r="I141" s="170"/>
      <c r="J141" s="171">
        <f>ROUND(I141*H141,2)</f>
        <v>0</v>
      </c>
      <c r="K141" s="167" t="s">
        <v>3</v>
      </c>
      <c r="L141" s="39"/>
      <c r="M141" s="172" t="s">
        <v>3</v>
      </c>
      <c r="N141" s="173" t="s">
        <v>42</v>
      </c>
      <c r="O141" s="72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157</v>
      </c>
      <c r="AT141" s="176" t="s">
        <v>152</v>
      </c>
      <c r="AU141" s="176" t="s">
        <v>79</v>
      </c>
      <c r="AY141" s="19" t="s">
        <v>150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79</v>
      </c>
      <c r="BK141" s="177">
        <f>ROUND(I141*H141,2)</f>
        <v>0</v>
      </c>
      <c r="BL141" s="19" t="s">
        <v>157</v>
      </c>
      <c r="BM141" s="176" t="s">
        <v>590</v>
      </c>
    </row>
    <row r="142" s="2" customFormat="1" ht="55.5" customHeight="1">
      <c r="A142" s="38"/>
      <c r="B142" s="164"/>
      <c r="C142" s="165" t="s">
        <v>386</v>
      </c>
      <c r="D142" s="165" t="s">
        <v>152</v>
      </c>
      <c r="E142" s="166" t="s">
        <v>1323</v>
      </c>
      <c r="F142" s="167" t="s">
        <v>1324</v>
      </c>
      <c r="G142" s="168" t="s">
        <v>422</v>
      </c>
      <c r="H142" s="169">
        <v>1</v>
      </c>
      <c r="I142" s="170"/>
      <c r="J142" s="171">
        <f>ROUND(I142*H142,2)</f>
        <v>0</v>
      </c>
      <c r="K142" s="167" t="s">
        <v>3</v>
      </c>
      <c r="L142" s="39"/>
      <c r="M142" s="172" t="s">
        <v>3</v>
      </c>
      <c r="N142" s="173" t="s">
        <v>42</v>
      </c>
      <c r="O142" s="72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157</v>
      </c>
      <c r="AT142" s="176" t="s">
        <v>152</v>
      </c>
      <c r="AU142" s="176" t="s">
        <v>79</v>
      </c>
      <c r="AY142" s="19" t="s">
        <v>150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79</v>
      </c>
      <c r="BK142" s="177">
        <f>ROUND(I142*H142,2)</f>
        <v>0</v>
      </c>
      <c r="BL142" s="19" t="s">
        <v>157</v>
      </c>
      <c r="BM142" s="176" t="s">
        <v>600</v>
      </c>
    </row>
    <row r="143" s="2" customFormat="1" ht="55.5" customHeight="1">
      <c r="A143" s="38"/>
      <c r="B143" s="164"/>
      <c r="C143" s="165" t="s">
        <v>390</v>
      </c>
      <c r="D143" s="165" t="s">
        <v>152</v>
      </c>
      <c r="E143" s="166" t="s">
        <v>1325</v>
      </c>
      <c r="F143" s="167" t="s">
        <v>1326</v>
      </c>
      <c r="G143" s="168" t="s">
        <v>422</v>
      </c>
      <c r="H143" s="169">
        <v>1</v>
      </c>
      <c r="I143" s="170"/>
      <c r="J143" s="171">
        <f>ROUND(I143*H143,2)</f>
        <v>0</v>
      </c>
      <c r="K143" s="167" t="s">
        <v>3</v>
      </c>
      <c r="L143" s="39"/>
      <c r="M143" s="172" t="s">
        <v>3</v>
      </c>
      <c r="N143" s="173" t="s">
        <v>42</v>
      </c>
      <c r="O143" s="72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6" t="s">
        <v>157</v>
      </c>
      <c r="AT143" s="176" t="s">
        <v>152</v>
      </c>
      <c r="AU143" s="176" t="s">
        <v>79</v>
      </c>
      <c r="AY143" s="19" t="s">
        <v>150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9" t="s">
        <v>79</v>
      </c>
      <c r="BK143" s="177">
        <f>ROUND(I143*H143,2)</f>
        <v>0</v>
      </c>
      <c r="BL143" s="19" t="s">
        <v>157</v>
      </c>
      <c r="BM143" s="176" t="s">
        <v>610</v>
      </c>
    </row>
    <row r="144" s="2" customFormat="1" ht="78" customHeight="1">
      <c r="A144" s="38"/>
      <c r="B144" s="164"/>
      <c r="C144" s="165" t="s">
        <v>396</v>
      </c>
      <c r="D144" s="165" t="s">
        <v>152</v>
      </c>
      <c r="E144" s="166" t="s">
        <v>1327</v>
      </c>
      <c r="F144" s="167" t="s">
        <v>1328</v>
      </c>
      <c r="G144" s="168" t="s">
        <v>422</v>
      </c>
      <c r="H144" s="169">
        <v>1</v>
      </c>
      <c r="I144" s="170"/>
      <c r="J144" s="171">
        <f>ROUND(I144*H144,2)</f>
        <v>0</v>
      </c>
      <c r="K144" s="167" t="s">
        <v>3</v>
      </c>
      <c r="L144" s="39"/>
      <c r="M144" s="172" t="s">
        <v>3</v>
      </c>
      <c r="N144" s="173" t="s">
        <v>42</v>
      </c>
      <c r="O144" s="72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6" t="s">
        <v>157</v>
      </c>
      <c r="AT144" s="176" t="s">
        <v>152</v>
      </c>
      <c r="AU144" s="176" t="s">
        <v>79</v>
      </c>
      <c r="AY144" s="19" t="s">
        <v>150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9" t="s">
        <v>79</v>
      </c>
      <c r="BK144" s="177">
        <f>ROUND(I144*H144,2)</f>
        <v>0</v>
      </c>
      <c r="BL144" s="19" t="s">
        <v>157</v>
      </c>
      <c r="BM144" s="176" t="s">
        <v>619</v>
      </c>
    </row>
    <row r="145" s="2" customFormat="1" ht="66.75" customHeight="1">
      <c r="A145" s="38"/>
      <c r="B145" s="164"/>
      <c r="C145" s="165" t="s">
        <v>406</v>
      </c>
      <c r="D145" s="165" t="s">
        <v>152</v>
      </c>
      <c r="E145" s="166" t="s">
        <v>1329</v>
      </c>
      <c r="F145" s="167" t="s">
        <v>1330</v>
      </c>
      <c r="G145" s="168" t="s">
        <v>422</v>
      </c>
      <c r="H145" s="169">
        <v>1</v>
      </c>
      <c r="I145" s="170"/>
      <c r="J145" s="171">
        <f>ROUND(I145*H145,2)</f>
        <v>0</v>
      </c>
      <c r="K145" s="167" t="s">
        <v>3</v>
      </c>
      <c r="L145" s="39"/>
      <c r="M145" s="172" t="s">
        <v>3</v>
      </c>
      <c r="N145" s="173" t="s">
        <v>42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157</v>
      </c>
      <c r="AT145" s="176" t="s">
        <v>152</v>
      </c>
      <c r="AU145" s="176" t="s">
        <v>79</v>
      </c>
      <c r="AY145" s="19" t="s">
        <v>150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79</v>
      </c>
      <c r="BK145" s="177">
        <f>ROUND(I145*H145,2)</f>
        <v>0</v>
      </c>
      <c r="BL145" s="19" t="s">
        <v>157</v>
      </c>
      <c r="BM145" s="176" t="s">
        <v>628</v>
      </c>
    </row>
    <row r="146" s="12" customFormat="1" ht="25.92" customHeight="1">
      <c r="A146" s="12"/>
      <c r="B146" s="151"/>
      <c r="C146" s="12"/>
      <c r="D146" s="152" t="s">
        <v>70</v>
      </c>
      <c r="E146" s="153" t="s">
        <v>1331</v>
      </c>
      <c r="F146" s="153" t="s">
        <v>1332</v>
      </c>
      <c r="G146" s="12"/>
      <c r="H146" s="12"/>
      <c r="I146" s="154"/>
      <c r="J146" s="155">
        <f>BK146</f>
        <v>0</v>
      </c>
      <c r="K146" s="12"/>
      <c r="L146" s="151"/>
      <c r="M146" s="156"/>
      <c r="N146" s="157"/>
      <c r="O146" s="157"/>
      <c r="P146" s="158">
        <f>SUM(P147:P159)</f>
        <v>0</v>
      </c>
      <c r="Q146" s="157"/>
      <c r="R146" s="158">
        <f>SUM(R147:R159)</f>
        <v>0</v>
      </c>
      <c r="S146" s="157"/>
      <c r="T146" s="159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2" t="s">
        <v>79</v>
      </c>
      <c r="AT146" s="160" t="s">
        <v>70</v>
      </c>
      <c r="AU146" s="160" t="s">
        <v>71</v>
      </c>
      <c r="AY146" s="152" t="s">
        <v>150</v>
      </c>
      <c r="BK146" s="161">
        <f>SUM(BK147:BK159)</f>
        <v>0</v>
      </c>
    </row>
    <row r="147" s="2" customFormat="1">
      <c r="A147" s="38"/>
      <c r="B147" s="164"/>
      <c r="C147" s="165" t="s">
        <v>414</v>
      </c>
      <c r="D147" s="165" t="s">
        <v>152</v>
      </c>
      <c r="E147" s="166" t="s">
        <v>1333</v>
      </c>
      <c r="F147" s="226" t="s">
        <v>1334</v>
      </c>
      <c r="G147" s="168" t="s">
        <v>422</v>
      </c>
      <c r="H147" s="169">
        <v>1</v>
      </c>
      <c r="I147" s="170"/>
      <c r="J147" s="171">
        <f>ROUND(I147*H147,2)</f>
        <v>0</v>
      </c>
      <c r="K147" s="167" t="s">
        <v>3</v>
      </c>
      <c r="L147" s="39"/>
      <c r="M147" s="172" t="s">
        <v>3</v>
      </c>
      <c r="N147" s="173" t="s">
        <v>42</v>
      </c>
      <c r="O147" s="72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6" t="s">
        <v>157</v>
      </c>
      <c r="AT147" s="176" t="s">
        <v>152</v>
      </c>
      <c r="AU147" s="176" t="s">
        <v>79</v>
      </c>
      <c r="AY147" s="19" t="s">
        <v>150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9" t="s">
        <v>79</v>
      </c>
      <c r="BK147" s="177">
        <f>ROUND(I147*H147,2)</f>
        <v>0</v>
      </c>
      <c r="BL147" s="19" t="s">
        <v>157</v>
      </c>
      <c r="BM147" s="176" t="s">
        <v>638</v>
      </c>
    </row>
    <row r="148" s="2" customFormat="1">
      <c r="A148" s="38"/>
      <c r="B148" s="164"/>
      <c r="C148" s="165" t="s">
        <v>419</v>
      </c>
      <c r="D148" s="165" t="s">
        <v>152</v>
      </c>
      <c r="E148" s="166" t="s">
        <v>1335</v>
      </c>
      <c r="F148" s="167" t="s">
        <v>1336</v>
      </c>
      <c r="G148" s="168" t="s">
        <v>422</v>
      </c>
      <c r="H148" s="169">
        <v>1</v>
      </c>
      <c r="I148" s="170"/>
      <c r="J148" s="171">
        <f>ROUND(I148*H148,2)</f>
        <v>0</v>
      </c>
      <c r="K148" s="167" t="s">
        <v>3</v>
      </c>
      <c r="L148" s="39"/>
      <c r="M148" s="172" t="s">
        <v>3</v>
      </c>
      <c r="N148" s="173" t="s">
        <v>42</v>
      </c>
      <c r="O148" s="72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6" t="s">
        <v>157</v>
      </c>
      <c r="AT148" s="176" t="s">
        <v>152</v>
      </c>
      <c r="AU148" s="176" t="s">
        <v>79</v>
      </c>
      <c r="AY148" s="19" t="s">
        <v>150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9" t="s">
        <v>79</v>
      </c>
      <c r="BK148" s="177">
        <f>ROUND(I148*H148,2)</f>
        <v>0</v>
      </c>
      <c r="BL148" s="19" t="s">
        <v>157</v>
      </c>
      <c r="BM148" s="176" t="s">
        <v>667</v>
      </c>
    </row>
    <row r="149" s="2" customFormat="1">
      <c r="A149" s="38"/>
      <c r="B149" s="164"/>
      <c r="C149" s="165" t="s">
        <v>424</v>
      </c>
      <c r="D149" s="165" t="s">
        <v>152</v>
      </c>
      <c r="E149" s="166" t="s">
        <v>1337</v>
      </c>
      <c r="F149" s="167" t="s">
        <v>1338</v>
      </c>
      <c r="G149" s="168" t="s">
        <v>422</v>
      </c>
      <c r="H149" s="169">
        <v>2</v>
      </c>
      <c r="I149" s="170"/>
      <c r="J149" s="171">
        <f>ROUND(I149*H149,2)</f>
        <v>0</v>
      </c>
      <c r="K149" s="167" t="s">
        <v>3</v>
      </c>
      <c r="L149" s="39"/>
      <c r="M149" s="172" t="s">
        <v>3</v>
      </c>
      <c r="N149" s="173" t="s">
        <v>42</v>
      </c>
      <c r="O149" s="72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6" t="s">
        <v>157</v>
      </c>
      <c r="AT149" s="176" t="s">
        <v>152</v>
      </c>
      <c r="AU149" s="176" t="s">
        <v>79</v>
      </c>
      <c r="AY149" s="19" t="s">
        <v>150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9" t="s">
        <v>79</v>
      </c>
      <c r="BK149" s="177">
        <f>ROUND(I149*H149,2)</f>
        <v>0</v>
      </c>
      <c r="BL149" s="19" t="s">
        <v>157</v>
      </c>
      <c r="BM149" s="176" t="s">
        <v>676</v>
      </c>
    </row>
    <row r="150" s="2" customFormat="1" ht="16.5" customHeight="1">
      <c r="A150" s="38"/>
      <c r="B150" s="164"/>
      <c r="C150" s="165" t="s">
        <v>429</v>
      </c>
      <c r="D150" s="165" t="s">
        <v>152</v>
      </c>
      <c r="E150" s="166" t="s">
        <v>1339</v>
      </c>
      <c r="F150" s="167" t="s">
        <v>1340</v>
      </c>
      <c r="G150" s="168" t="s">
        <v>422</v>
      </c>
      <c r="H150" s="169">
        <v>2</v>
      </c>
      <c r="I150" s="170"/>
      <c r="J150" s="171">
        <f>ROUND(I150*H150,2)</f>
        <v>0</v>
      </c>
      <c r="K150" s="167" t="s">
        <v>3</v>
      </c>
      <c r="L150" s="39"/>
      <c r="M150" s="172" t="s">
        <v>3</v>
      </c>
      <c r="N150" s="173" t="s">
        <v>42</v>
      </c>
      <c r="O150" s="72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6" t="s">
        <v>157</v>
      </c>
      <c r="AT150" s="176" t="s">
        <v>152</v>
      </c>
      <c r="AU150" s="176" t="s">
        <v>79</v>
      </c>
      <c r="AY150" s="19" t="s">
        <v>150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9" t="s">
        <v>79</v>
      </c>
      <c r="BK150" s="177">
        <f>ROUND(I150*H150,2)</f>
        <v>0</v>
      </c>
      <c r="BL150" s="19" t="s">
        <v>157</v>
      </c>
      <c r="BM150" s="176" t="s">
        <v>687</v>
      </c>
    </row>
    <row r="151" s="2" customFormat="1" ht="16.5" customHeight="1">
      <c r="A151" s="38"/>
      <c r="B151" s="164"/>
      <c r="C151" s="165" t="s">
        <v>434</v>
      </c>
      <c r="D151" s="165" t="s">
        <v>152</v>
      </c>
      <c r="E151" s="166" t="s">
        <v>1341</v>
      </c>
      <c r="F151" s="167" t="s">
        <v>1342</v>
      </c>
      <c r="G151" s="168" t="s">
        <v>422</v>
      </c>
      <c r="H151" s="169">
        <v>2</v>
      </c>
      <c r="I151" s="170"/>
      <c r="J151" s="171">
        <f>ROUND(I151*H151,2)</f>
        <v>0</v>
      </c>
      <c r="K151" s="167" t="s">
        <v>3</v>
      </c>
      <c r="L151" s="39"/>
      <c r="M151" s="172" t="s">
        <v>3</v>
      </c>
      <c r="N151" s="173" t="s">
        <v>42</v>
      </c>
      <c r="O151" s="72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157</v>
      </c>
      <c r="AT151" s="176" t="s">
        <v>152</v>
      </c>
      <c r="AU151" s="176" t="s">
        <v>79</v>
      </c>
      <c r="AY151" s="19" t="s">
        <v>150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79</v>
      </c>
      <c r="BK151" s="177">
        <f>ROUND(I151*H151,2)</f>
        <v>0</v>
      </c>
      <c r="BL151" s="19" t="s">
        <v>157</v>
      </c>
      <c r="BM151" s="176" t="s">
        <v>707</v>
      </c>
    </row>
    <row r="152" s="2" customFormat="1" ht="16.5" customHeight="1">
      <c r="A152" s="38"/>
      <c r="B152" s="164"/>
      <c r="C152" s="165" t="s">
        <v>449</v>
      </c>
      <c r="D152" s="165" t="s">
        <v>152</v>
      </c>
      <c r="E152" s="166" t="s">
        <v>1343</v>
      </c>
      <c r="F152" s="167" t="s">
        <v>1344</v>
      </c>
      <c r="G152" s="168" t="s">
        <v>422</v>
      </c>
      <c r="H152" s="169">
        <v>1</v>
      </c>
      <c r="I152" s="170"/>
      <c r="J152" s="171">
        <f>ROUND(I152*H152,2)</f>
        <v>0</v>
      </c>
      <c r="K152" s="167" t="s">
        <v>3</v>
      </c>
      <c r="L152" s="39"/>
      <c r="M152" s="172" t="s">
        <v>3</v>
      </c>
      <c r="N152" s="173" t="s">
        <v>42</v>
      </c>
      <c r="O152" s="72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157</v>
      </c>
      <c r="AT152" s="176" t="s">
        <v>152</v>
      </c>
      <c r="AU152" s="176" t="s">
        <v>79</v>
      </c>
      <c r="AY152" s="19" t="s">
        <v>150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79</v>
      </c>
      <c r="BK152" s="177">
        <f>ROUND(I152*H152,2)</f>
        <v>0</v>
      </c>
      <c r="BL152" s="19" t="s">
        <v>157</v>
      </c>
      <c r="BM152" s="176" t="s">
        <v>718</v>
      </c>
    </row>
    <row r="153" s="2" customFormat="1" ht="21.75" customHeight="1">
      <c r="A153" s="38"/>
      <c r="B153" s="164"/>
      <c r="C153" s="165" t="s">
        <v>454</v>
      </c>
      <c r="D153" s="165" t="s">
        <v>152</v>
      </c>
      <c r="E153" s="166" t="s">
        <v>1345</v>
      </c>
      <c r="F153" s="167" t="s">
        <v>1346</v>
      </c>
      <c r="G153" s="168" t="s">
        <v>422</v>
      </c>
      <c r="H153" s="169">
        <v>2</v>
      </c>
      <c r="I153" s="170"/>
      <c r="J153" s="171">
        <f>ROUND(I153*H153,2)</f>
        <v>0</v>
      </c>
      <c r="K153" s="167" t="s">
        <v>3</v>
      </c>
      <c r="L153" s="39"/>
      <c r="M153" s="172" t="s">
        <v>3</v>
      </c>
      <c r="N153" s="173" t="s">
        <v>42</v>
      </c>
      <c r="O153" s="72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6" t="s">
        <v>157</v>
      </c>
      <c r="AT153" s="176" t="s">
        <v>152</v>
      </c>
      <c r="AU153" s="176" t="s">
        <v>79</v>
      </c>
      <c r="AY153" s="19" t="s">
        <v>150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9" t="s">
        <v>79</v>
      </c>
      <c r="BK153" s="177">
        <f>ROUND(I153*H153,2)</f>
        <v>0</v>
      </c>
      <c r="BL153" s="19" t="s">
        <v>157</v>
      </c>
      <c r="BM153" s="176" t="s">
        <v>725</v>
      </c>
    </row>
    <row r="154" s="2" customFormat="1" ht="16.5" customHeight="1">
      <c r="A154" s="38"/>
      <c r="B154" s="164"/>
      <c r="C154" s="165" t="s">
        <v>459</v>
      </c>
      <c r="D154" s="165" t="s">
        <v>152</v>
      </c>
      <c r="E154" s="166" t="s">
        <v>1347</v>
      </c>
      <c r="F154" s="167" t="s">
        <v>1348</v>
      </c>
      <c r="G154" s="168" t="s">
        <v>422</v>
      </c>
      <c r="H154" s="169">
        <v>1</v>
      </c>
      <c r="I154" s="170"/>
      <c r="J154" s="171">
        <f>ROUND(I154*H154,2)</f>
        <v>0</v>
      </c>
      <c r="K154" s="167" t="s">
        <v>3</v>
      </c>
      <c r="L154" s="39"/>
      <c r="M154" s="172" t="s">
        <v>3</v>
      </c>
      <c r="N154" s="173" t="s">
        <v>42</v>
      </c>
      <c r="O154" s="72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157</v>
      </c>
      <c r="AT154" s="176" t="s">
        <v>152</v>
      </c>
      <c r="AU154" s="176" t="s">
        <v>79</v>
      </c>
      <c r="AY154" s="19" t="s">
        <v>150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79</v>
      </c>
      <c r="BK154" s="177">
        <f>ROUND(I154*H154,2)</f>
        <v>0</v>
      </c>
      <c r="BL154" s="19" t="s">
        <v>157</v>
      </c>
      <c r="BM154" s="176" t="s">
        <v>731</v>
      </c>
    </row>
    <row r="155" s="2" customFormat="1">
      <c r="A155" s="38"/>
      <c r="B155" s="164"/>
      <c r="C155" s="165" t="s">
        <v>465</v>
      </c>
      <c r="D155" s="165" t="s">
        <v>152</v>
      </c>
      <c r="E155" s="166" t="s">
        <v>1349</v>
      </c>
      <c r="F155" s="167" t="s">
        <v>1350</v>
      </c>
      <c r="G155" s="168" t="s">
        <v>422</v>
      </c>
      <c r="H155" s="169">
        <v>2</v>
      </c>
      <c r="I155" s="170"/>
      <c r="J155" s="171">
        <f>ROUND(I155*H155,2)</f>
        <v>0</v>
      </c>
      <c r="K155" s="167" t="s">
        <v>3</v>
      </c>
      <c r="L155" s="39"/>
      <c r="M155" s="172" t="s">
        <v>3</v>
      </c>
      <c r="N155" s="173" t="s">
        <v>42</v>
      </c>
      <c r="O155" s="72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157</v>
      </c>
      <c r="AT155" s="176" t="s">
        <v>152</v>
      </c>
      <c r="AU155" s="176" t="s">
        <v>79</v>
      </c>
      <c r="AY155" s="19" t="s">
        <v>150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79</v>
      </c>
      <c r="BK155" s="177">
        <f>ROUND(I155*H155,2)</f>
        <v>0</v>
      </c>
      <c r="BL155" s="19" t="s">
        <v>157</v>
      </c>
      <c r="BM155" s="176" t="s">
        <v>737</v>
      </c>
    </row>
    <row r="156" s="2" customFormat="1">
      <c r="A156" s="38"/>
      <c r="B156" s="164"/>
      <c r="C156" s="165" t="s">
        <v>474</v>
      </c>
      <c r="D156" s="165" t="s">
        <v>152</v>
      </c>
      <c r="E156" s="166" t="s">
        <v>1351</v>
      </c>
      <c r="F156" s="226" t="s">
        <v>1352</v>
      </c>
      <c r="G156" s="168" t="s">
        <v>422</v>
      </c>
      <c r="H156" s="169">
        <v>1</v>
      </c>
      <c r="I156" s="170"/>
      <c r="J156" s="171">
        <f>ROUND(I156*H156,2)</f>
        <v>0</v>
      </c>
      <c r="K156" s="167" t="s">
        <v>3</v>
      </c>
      <c r="L156" s="39"/>
      <c r="M156" s="172" t="s">
        <v>3</v>
      </c>
      <c r="N156" s="173" t="s">
        <v>42</v>
      </c>
      <c r="O156" s="72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6" t="s">
        <v>157</v>
      </c>
      <c r="AT156" s="176" t="s">
        <v>152</v>
      </c>
      <c r="AU156" s="176" t="s">
        <v>79</v>
      </c>
      <c r="AY156" s="19" t="s">
        <v>150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9" t="s">
        <v>79</v>
      </c>
      <c r="BK156" s="177">
        <f>ROUND(I156*H156,2)</f>
        <v>0</v>
      </c>
      <c r="BL156" s="19" t="s">
        <v>157</v>
      </c>
      <c r="BM156" s="176" t="s">
        <v>743</v>
      </c>
    </row>
    <row r="157" s="2" customFormat="1">
      <c r="A157" s="38"/>
      <c r="B157" s="164"/>
      <c r="C157" s="165" t="s">
        <v>481</v>
      </c>
      <c r="D157" s="165" t="s">
        <v>152</v>
      </c>
      <c r="E157" s="166" t="s">
        <v>1353</v>
      </c>
      <c r="F157" s="167" t="s">
        <v>1354</v>
      </c>
      <c r="G157" s="168" t="s">
        <v>422</v>
      </c>
      <c r="H157" s="169">
        <v>1</v>
      </c>
      <c r="I157" s="170"/>
      <c r="J157" s="171">
        <f>ROUND(I157*H157,2)</f>
        <v>0</v>
      </c>
      <c r="K157" s="167" t="s">
        <v>3</v>
      </c>
      <c r="L157" s="39"/>
      <c r="M157" s="172" t="s">
        <v>3</v>
      </c>
      <c r="N157" s="173" t="s">
        <v>42</v>
      </c>
      <c r="O157" s="72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6" t="s">
        <v>157</v>
      </c>
      <c r="AT157" s="176" t="s">
        <v>152</v>
      </c>
      <c r="AU157" s="176" t="s">
        <v>79</v>
      </c>
      <c r="AY157" s="19" t="s">
        <v>150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9" t="s">
        <v>79</v>
      </c>
      <c r="BK157" s="177">
        <f>ROUND(I157*H157,2)</f>
        <v>0</v>
      </c>
      <c r="BL157" s="19" t="s">
        <v>157</v>
      </c>
      <c r="BM157" s="176" t="s">
        <v>751</v>
      </c>
    </row>
    <row r="158" s="2" customFormat="1" ht="90" customHeight="1">
      <c r="A158" s="38"/>
      <c r="B158" s="164"/>
      <c r="C158" s="165" t="s">
        <v>488</v>
      </c>
      <c r="D158" s="165" t="s">
        <v>152</v>
      </c>
      <c r="E158" s="166" t="s">
        <v>1355</v>
      </c>
      <c r="F158" s="167" t="s">
        <v>1356</v>
      </c>
      <c r="G158" s="168" t="s">
        <v>422</v>
      </c>
      <c r="H158" s="169">
        <v>1</v>
      </c>
      <c r="I158" s="170"/>
      <c r="J158" s="171">
        <f>ROUND(I158*H158,2)</f>
        <v>0</v>
      </c>
      <c r="K158" s="167" t="s">
        <v>3</v>
      </c>
      <c r="L158" s="39"/>
      <c r="M158" s="172" t="s">
        <v>3</v>
      </c>
      <c r="N158" s="173" t="s">
        <v>42</v>
      </c>
      <c r="O158" s="72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157</v>
      </c>
      <c r="AT158" s="176" t="s">
        <v>152</v>
      </c>
      <c r="AU158" s="176" t="s">
        <v>79</v>
      </c>
      <c r="AY158" s="19" t="s">
        <v>150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79</v>
      </c>
      <c r="BK158" s="177">
        <f>ROUND(I158*H158,2)</f>
        <v>0</v>
      </c>
      <c r="BL158" s="19" t="s">
        <v>157</v>
      </c>
      <c r="BM158" s="176" t="s">
        <v>761</v>
      </c>
    </row>
    <row r="159" s="2" customFormat="1" ht="16.5" customHeight="1">
      <c r="A159" s="38"/>
      <c r="B159" s="164"/>
      <c r="C159" s="165" t="s">
        <v>493</v>
      </c>
      <c r="D159" s="165" t="s">
        <v>152</v>
      </c>
      <c r="E159" s="166" t="s">
        <v>1357</v>
      </c>
      <c r="F159" s="167" t="s">
        <v>1358</v>
      </c>
      <c r="G159" s="168" t="s">
        <v>3</v>
      </c>
      <c r="H159" s="169">
        <v>1</v>
      </c>
      <c r="I159" s="170"/>
      <c r="J159" s="171">
        <f>ROUND(I159*H159,2)</f>
        <v>0</v>
      </c>
      <c r="K159" s="167" t="s">
        <v>3</v>
      </c>
      <c r="L159" s="39"/>
      <c r="M159" s="172" t="s">
        <v>3</v>
      </c>
      <c r="N159" s="173" t="s">
        <v>42</v>
      </c>
      <c r="O159" s="72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157</v>
      </c>
      <c r="AT159" s="176" t="s">
        <v>152</v>
      </c>
      <c r="AU159" s="176" t="s">
        <v>79</v>
      </c>
      <c r="AY159" s="19" t="s">
        <v>150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79</v>
      </c>
      <c r="BK159" s="177">
        <f>ROUND(I159*H159,2)</f>
        <v>0</v>
      </c>
      <c r="BL159" s="19" t="s">
        <v>157</v>
      </c>
      <c r="BM159" s="176" t="s">
        <v>794</v>
      </c>
    </row>
    <row r="160" s="12" customFormat="1" ht="25.92" customHeight="1">
      <c r="A160" s="12"/>
      <c r="B160" s="151"/>
      <c r="C160" s="12"/>
      <c r="D160" s="152" t="s">
        <v>70</v>
      </c>
      <c r="E160" s="153" t="s">
        <v>380</v>
      </c>
      <c r="F160" s="153" t="s">
        <v>1359</v>
      </c>
      <c r="G160" s="12"/>
      <c r="H160" s="12"/>
      <c r="I160" s="154"/>
      <c r="J160" s="155">
        <f>BK160</f>
        <v>0</v>
      </c>
      <c r="K160" s="12"/>
      <c r="L160" s="151"/>
      <c r="M160" s="156"/>
      <c r="N160" s="157"/>
      <c r="O160" s="157"/>
      <c r="P160" s="158">
        <f>P161</f>
        <v>0</v>
      </c>
      <c r="Q160" s="157"/>
      <c r="R160" s="158">
        <f>R161</f>
        <v>0</v>
      </c>
      <c r="S160" s="157"/>
      <c r="T160" s="15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2" t="s">
        <v>166</v>
      </c>
      <c r="AT160" s="160" t="s">
        <v>70</v>
      </c>
      <c r="AU160" s="160" t="s">
        <v>71</v>
      </c>
      <c r="AY160" s="152" t="s">
        <v>150</v>
      </c>
      <c r="BK160" s="161">
        <f>BK161</f>
        <v>0</v>
      </c>
    </row>
    <row r="161" s="2" customFormat="1">
      <c r="A161" s="38"/>
      <c r="B161" s="164"/>
      <c r="C161" s="165" t="s">
        <v>498</v>
      </c>
      <c r="D161" s="165" t="s">
        <v>152</v>
      </c>
      <c r="E161" s="166" t="s">
        <v>1360</v>
      </c>
      <c r="F161" s="167" t="s">
        <v>1361</v>
      </c>
      <c r="G161" s="168" t="s">
        <v>422</v>
      </c>
      <c r="H161" s="169">
        <v>1</v>
      </c>
      <c r="I161" s="170"/>
      <c r="J161" s="171">
        <f>ROUND(I161*H161,2)</f>
        <v>0</v>
      </c>
      <c r="K161" s="167" t="s">
        <v>3</v>
      </c>
      <c r="L161" s="39"/>
      <c r="M161" s="172" t="s">
        <v>3</v>
      </c>
      <c r="N161" s="173" t="s">
        <v>42</v>
      </c>
      <c r="O161" s="72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6" t="s">
        <v>550</v>
      </c>
      <c r="AT161" s="176" t="s">
        <v>152</v>
      </c>
      <c r="AU161" s="176" t="s">
        <v>79</v>
      </c>
      <c r="AY161" s="19" t="s">
        <v>150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9" t="s">
        <v>79</v>
      </c>
      <c r="BK161" s="177">
        <f>ROUND(I161*H161,2)</f>
        <v>0</v>
      </c>
      <c r="BL161" s="19" t="s">
        <v>550</v>
      </c>
      <c r="BM161" s="176" t="s">
        <v>806</v>
      </c>
    </row>
    <row r="162" s="12" customFormat="1" ht="25.92" customHeight="1">
      <c r="A162" s="12"/>
      <c r="B162" s="151"/>
      <c r="C162" s="12"/>
      <c r="D162" s="152" t="s">
        <v>70</v>
      </c>
      <c r="E162" s="153" t="s">
        <v>1362</v>
      </c>
      <c r="F162" s="153" t="s">
        <v>1363</v>
      </c>
      <c r="G162" s="12"/>
      <c r="H162" s="12"/>
      <c r="I162" s="154"/>
      <c r="J162" s="155">
        <f>BK162</f>
        <v>0</v>
      </c>
      <c r="K162" s="12"/>
      <c r="L162" s="151"/>
      <c r="M162" s="156"/>
      <c r="N162" s="157"/>
      <c r="O162" s="157"/>
      <c r="P162" s="158">
        <f>SUM(P163:P165)</f>
        <v>0</v>
      </c>
      <c r="Q162" s="157"/>
      <c r="R162" s="158">
        <f>SUM(R163:R165)</f>
        <v>0</v>
      </c>
      <c r="S162" s="157"/>
      <c r="T162" s="159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2" t="s">
        <v>79</v>
      </c>
      <c r="AT162" s="160" t="s">
        <v>70</v>
      </c>
      <c r="AU162" s="160" t="s">
        <v>71</v>
      </c>
      <c r="AY162" s="152" t="s">
        <v>150</v>
      </c>
      <c r="BK162" s="161">
        <f>SUM(BK163:BK165)</f>
        <v>0</v>
      </c>
    </row>
    <row r="163" s="2" customFormat="1">
      <c r="A163" s="38"/>
      <c r="B163" s="164"/>
      <c r="C163" s="165" t="s">
        <v>504</v>
      </c>
      <c r="D163" s="165" t="s">
        <v>152</v>
      </c>
      <c r="E163" s="166" t="s">
        <v>1364</v>
      </c>
      <c r="F163" s="167" t="s">
        <v>1365</v>
      </c>
      <c r="G163" s="168" t="s">
        <v>422</v>
      </c>
      <c r="H163" s="169">
        <v>1</v>
      </c>
      <c r="I163" s="170"/>
      <c r="J163" s="171">
        <f>ROUND(I163*H163,2)</f>
        <v>0</v>
      </c>
      <c r="K163" s="167" t="s">
        <v>3</v>
      </c>
      <c r="L163" s="39"/>
      <c r="M163" s="172" t="s">
        <v>3</v>
      </c>
      <c r="N163" s="173" t="s">
        <v>42</v>
      </c>
      <c r="O163" s="72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6" t="s">
        <v>157</v>
      </c>
      <c r="AT163" s="176" t="s">
        <v>152</v>
      </c>
      <c r="AU163" s="176" t="s">
        <v>79</v>
      </c>
      <c r="AY163" s="19" t="s">
        <v>150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9" t="s">
        <v>79</v>
      </c>
      <c r="BK163" s="177">
        <f>ROUND(I163*H163,2)</f>
        <v>0</v>
      </c>
      <c r="BL163" s="19" t="s">
        <v>157</v>
      </c>
      <c r="BM163" s="176" t="s">
        <v>819</v>
      </c>
    </row>
    <row r="164" s="2" customFormat="1" ht="55.5" customHeight="1">
      <c r="A164" s="38"/>
      <c r="B164" s="164"/>
      <c r="C164" s="165" t="s">
        <v>510</v>
      </c>
      <c r="D164" s="165" t="s">
        <v>152</v>
      </c>
      <c r="E164" s="166" t="s">
        <v>1366</v>
      </c>
      <c r="F164" s="167" t="s">
        <v>1324</v>
      </c>
      <c r="G164" s="168" t="s">
        <v>422</v>
      </c>
      <c r="H164" s="169">
        <v>1</v>
      </c>
      <c r="I164" s="170"/>
      <c r="J164" s="171">
        <f>ROUND(I164*H164,2)</f>
        <v>0</v>
      </c>
      <c r="K164" s="167" t="s">
        <v>3</v>
      </c>
      <c r="L164" s="39"/>
      <c r="M164" s="172" t="s">
        <v>3</v>
      </c>
      <c r="N164" s="173" t="s">
        <v>42</v>
      </c>
      <c r="O164" s="72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157</v>
      </c>
      <c r="AT164" s="176" t="s">
        <v>152</v>
      </c>
      <c r="AU164" s="176" t="s">
        <v>79</v>
      </c>
      <c r="AY164" s="19" t="s">
        <v>150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79</v>
      </c>
      <c r="BK164" s="177">
        <f>ROUND(I164*H164,2)</f>
        <v>0</v>
      </c>
      <c r="BL164" s="19" t="s">
        <v>157</v>
      </c>
      <c r="BM164" s="176" t="s">
        <v>836</v>
      </c>
    </row>
    <row r="165" s="2" customFormat="1" ht="66.75" customHeight="1">
      <c r="A165" s="38"/>
      <c r="B165" s="164"/>
      <c r="C165" s="165" t="s">
        <v>514</v>
      </c>
      <c r="D165" s="165" t="s">
        <v>152</v>
      </c>
      <c r="E165" s="166" t="s">
        <v>1367</v>
      </c>
      <c r="F165" s="167" t="s">
        <v>1368</v>
      </c>
      <c r="G165" s="168" t="s">
        <v>422</v>
      </c>
      <c r="H165" s="169">
        <v>1</v>
      </c>
      <c r="I165" s="170"/>
      <c r="J165" s="171">
        <f>ROUND(I165*H165,2)</f>
        <v>0</v>
      </c>
      <c r="K165" s="167" t="s">
        <v>3</v>
      </c>
      <c r="L165" s="39"/>
      <c r="M165" s="172" t="s">
        <v>3</v>
      </c>
      <c r="N165" s="173" t="s">
        <v>42</v>
      </c>
      <c r="O165" s="72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6" t="s">
        <v>157</v>
      </c>
      <c r="AT165" s="176" t="s">
        <v>152</v>
      </c>
      <c r="AU165" s="176" t="s">
        <v>79</v>
      </c>
      <c r="AY165" s="19" t="s">
        <v>150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9" t="s">
        <v>79</v>
      </c>
      <c r="BK165" s="177">
        <f>ROUND(I165*H165,2)</f>
        <v>0</v>
      </c>
      <c r="BL165" s="19" t="s">
        <v>157</v>
      </c>
      <c r="BM165" s="176" t="s">
        <v>848</v>
      </c>
    </row>
    <row r="166" s="12" customFormat="1" ht="25.92" customHeight="1">
      <c r="A166" s="12"/>
      <c r="B166" s="151"/>
      <c r="C166" s="12"/>
      <c r="D166" s="152" t="s">
        <v>70</v>
      </c>
      <c r="E166" s="153" t="s">
        <v>1369</v>
      </c>
      <c r="F166" s="153" t="s">
        <v>1370</v>
      </c>
      <c r="G166" s="12"/>
      <c r="H166" s="12"/>
      <c r="I166" s="154"/>
      <c r="J166" s="155">
        <f>BK166</f>
        <v>0</v>
      </c>
      <c r="K166" s="12"/>
      <c r="L166" s="151"/>
      <c r="M166" s="156"/>
      <c r="N166" s="157"/>
      <c r="O166" s="157"/>
      <c r="P166" s="158">
        <f>SUM(P167:P168)</f>
        <v>0</v>
      </c>
      <c r="Q166" s="157"/>
      <c r="R166" s="158">
        <f>SUM(R167:R168)</f>
        <v>0</v>
      </c>
      <c r="S166" s="157"/>
      <c r="T166" s="159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2" t="s">
        <v>79</v>
      </c>
      <c r="AT166" s="160" t="s">
        <v>70</v>
      </c>
      <c r="AU166" s="160" t="s">
        <v>71</v>
      </c>
      <c r="AY166" s="152" t="s">
        <v>150</v>
      </c>
      <c r="BK166" s="161">
        <f>SUM(BK167:BK168)</f>
        <v>0</v>
      </c>
    </row>
    <row r="167" s="2" customFormat="1" ht="90" customHeight="1">
      <c r="A167" s="38"/>
      <c r="B167" s="164"/>
      <c r="C167" s="165" t="s">
        <v>520</v>
      </c>
      <c r="D167" s="165" t="s">
        <v>152</v>
      </c>
      <c r="E167" s="166" t="s">
        <v>1371</v>
      </c>
      <c r="F167" s="167" t="s">
        <v>1372</v>
      </c>
      <c r="G167" s="168" t="s">
        <v>422</v>
      </c>
      <c r="H167" s="169">
        <v>1</v>
      </c>
      <c r="I167" s="170"/>
      <c r="J167" s="171">
        <f>ROUND(I167*H167,2)</f>
        <v>0</v>
      </c>
      <c r="K167" s="167" t="s">
        <v>3</v>
      </c>
      <c r="L167" s="39"/>
      <c r="M167" s="172" t="s">
        <v>3</v>
      </c>
      <c r="N167" s="173" t="s">
        <v>42</v>
      </c>
      <c r="O167" s="72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6" t="s">
        <v>157</v>
      </c>
      <c r="AT167" s="176" t="s">
        <v>152</v>
      </c>
      <c r="AU167" s="176" t="s">
        <v>79</v>
      </c>
      <c r="AY167" s="19" t="s">
        <v>150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9" t="s">
        <v>79</v>
      </c>
      <c r="BK167" s="177">
        <f>ROUND(I167*H167,2)</f>
        <v>0</v>
      </c>
      <c r="BL167" s="19" t="s">
        <v>157</v>
      </c>
      <c r="BM167" s="176" t="s">
        <v>866</v>
      </c>
    </row>
    <row r="168" s="2" customFormat="1">
      <c r="A168" s="38"/>
      <c r="B168" s="164"/>
      <c r="C168" s="165" t="s">
        <v>524</v>
      </c>
      <c r="D168" s="165" t="s">
        <v>152</v>
      </c>
      <c r="E168" s="166" t="s">
        <v>1373</v>
      </c>
      <c r="F168" s="167" t="s">
        <v>1374</v>
      </c>
      <c r="G168" s="168" t="s">
        <v>422</v>
      </c>
      <c r="H168" s="169">
        <v>1</v>
      </c>
      <c r="I168" s="170"/>
      <c r="J168" s="171">
        <f>ROUND(I168*H168,2)</f>
        <v>0</v>
      </c>
      <c r="K168" s="167" t="s">
        <v>3</v>
      </c>
      <c r="L168" s="39"/>
      <c r="M168" s="172" t="s">
        <v>3</v>
      </c>
      <c r="N168" s="173" t="s">
        <v>42</v>
      </c>
      <c r="O168" s="72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157</v>
      </c>
      <c r="AT168" s="176" t="s">
        <v>152</v>
      </c>
      <c r="AU168" s="176" t="s">
        <v>79</v>
      </c>
      <c r="AY168" s="19" t="s">
        <v>150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79</v>
      </c>
      <c r="BK168" s="177">
        <f>ROUND(I168*H168,2)</f>
        <v>0</v>
      </c>
      <c r="BL168" s="19" t="s">
        <v>157</v>
      </c>
      <c r="BM168" s="176" t="s">
        <v>886</v>
      </c>
    </row>
    <row r="169" s="12" customFormat="1" ht="25.92" customHeight="1">
      <c r="A169" s="12"/>
      <c r="B169" s="151"/>
      <c r="C169" s="12"/>
      <c r="D169" s="152" t="s">
        <v>70</v>
      </c>
      <c r="E169" s="153" t="s">
        <v>1375</v>
      </c>
      <c r="F169" s="153" t="s">
        <v>1376</v>
      </c>
      <c r="G169" s="12"/>
      <c r="H169" s="12"/>
      <c r="I169" s="154"/>
      <c r="J169" s="155">
        <f>BK169</f>
        <v>0</v>
      </c>
      <c r="K169" s="12"/>
      <c r="L169" s="151"/>
      <c r="M169" s="156"/>
      <c r="N169" s="157"/>
      <c r="O169" s="157"/>
      <c r="P169" s="158">
        <f>SUM(P170:P172)</f>
        <v>0</v>
      </c>
      <c r="Q169" s="157"/>
      <c r="R169" s="158">
        <f>SUM(R170:R172)</f>
        <v>0</v>
      </c>
      <c r="S169" s="157"/>
      <c r="T169" s="159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2" t="s">
        <v>79</v>
      </c>
      <c r="AT169" s="160" t="s">
        <v>70</v>
      </c>
      <c r="AU169" s="160" t="s">
        <v>71</v>
      </c>
      <c r="AY169" s="152" t="s">
        <v>150</v>
      </c>
      <c r="BK169" s="161">
        <f>SUM(BK170:BK172)</f>
        <v>0</v>
      </c>
    </row>
    <row r="170" s="2" customFormat="1" ht="78" customHeight="1">
      <c r="A170" s="38"/>
      <c r="B170" s="164"/>
      <c r="C170" s="165" t="s">
        <v>528</v>
      </c>
      <c r="D170" s="165" t="s">
        <v>152</v>
      </c>
      <c r="E170" s="166" t="s">
        <v>1377</v>
      </c>
      <c r="F170" s="167" t="s">
        <v>1378</v>
      </c>
      <c r="G170" s="168" t="s">
        <v>422</v>
      </c>
      <c r="H170" s="169">
        <v>1</v>
      </c>
      <c r="I170" s="170"/>
      <c r="J170" s="171">
        <f>ROUND(I170*H170,2)</f>
        <v>0</v>
      </c>
      <c r="K170" s="167" t="s">
        <v>3</v>
      </c>
      <c r="L170" s="39"/>
      <c r="M170" s="172" t="s">
        <v>3</v>
      </c>
      <c r="N170" s="173" t="s">
        <v>42</v>
      </c>
      <c r="O170" s="72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157</v>
      </c>
      <c r="AT170" s="176" t="s">
        <v>152</v>
      </c>
      <c r="AU170" s="176" t="s">
        <v>79</v>
      </c>
      <c r="AY170" s="19" t="s">
        <v>150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79</v>
      </c>
      <c r="BK170" s="177">
        <f>ROUND(I170*H170,2)</f>
        <v>0</v>
      </c>
      <c r="BL170" s="19" t="s">
        <v>157</v>
      </c>
      <c r="BM170" s="176" t="s">
        <v>900</v>
      </c>
    </row>
    <row r="171" s="2" customFormat="1" ht="33" customHeight="1">
      <c r="A171" s="38"/>
      <c r="B171" s="164"/>
      <c r="C171" s="165" t="s">
        <v>534</v>
      </c>
      <c r="D171" s="165" t="s">
        <v>152</v>
      </c>
      <c r="E171" s="166" t="s">
        <v>1379</v>
      </c>
      <c r="F171" s="167" t="s">
        <v>1380</v>
      </c>
      <c r="G171" s="168" t="s">
        <v>422</v>
      </c>
      <c r="H171" s="169">
        <v>1</v>
      </c>
      <c r="I171" s="170"/>
      <c r="J171" s="171">
        <f>ROUND(I171*H171,2)</f>
        <v>0</v>
      </c>
      <c r="K171" s="167" t="s">
        <v>3</v>
      </c>
      <c r="L171" s="39"/>
      <c r="M171" s="172" t="s">
        <v>3</v>
      </c>
      <c r="N171" s="173" t="s">
        <v>42</v>
      </c>
      <c r="O171" s="72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6" t="s">
        <v>157</v>
      </c>
      <c r="AT171" s="176" t="s">
        <v>152</v>
      </c>
      <c r="AU171" s="176" t="s">
        <v>79</v>
      </c>
      <c r="AY171" s="19" t="s">
        <v>150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9" t="s">
        <v>79</v>
      </c>
      <c r="BK171" s="177">
        <f>ROUND(I171*H171,2)</f>
        <v>0</v>
      </c>
      <c r="BL171" s="19" t="s">
        <v>157</v>
      </c>
      <c r="BM171" s="176" t="s">
        <v>912</v>
      </c>
    </row>
    <row r="172" s="2" customFormat="1">
      <c r="A172" s="38"/>
      <c r="B172" s="164"/>
      <c r="C172" s="165" t="s">
        <v>538</v>
      </c>
      <c r="D172" s="165" t="s">
        <v>152</v>
      </c>
      <c r="E172" s="166" t="s">
        <v>830</v>
      </c>
      <c r="F172" s="167" t="s">
        <v>1381</v>
      </c>
      <c r="G172" s="168" t="s">
        <v>422</v>
      </c>
      <c r="H172" s="169">
        <v>2</v>
      </c>
      <c r="I172" s="170"/>
      <c r="J172" s="171">
        <f>ROUND(I172*H172,2)</f>
        <v>0</v>
      </c>
      <c r="K172" s="167" t="s">
        <v>3</v>
      </c>
      <c r="L172" s="39"/>
      <c r="M172" s="172" t="s">
        <v>3</v>
      </c>
      <c r="N172" s="173" t="s">
        <v>42</v>
      </c>
      <c r="O172" s="72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6" t="s">
        <v>157</v>
      </c>
      <c r="AT172" s="176" t="s">
        <v>152</v>
      </c>
      <c r="AU172" s="176" t="s">
        <v>79</v>
      </c>
      <c r="AY172" s="19" t="s">
        <v>150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9" t="s">
        <v>79</v>
      </c>
      <c r="BK172" s="177">
        <f>ROUND(I172*H172,2)</f>
        <v>0</v>
      </c>
      <c r="BL172" s="19" t="s">
        <v>157</v>
      </c>
      <c r="BM172" s="176" t="s">
        <v>928</v>
      </c>
    </row>
    <row r="173" s="12" customFormat="1" ht="25.92" customHeight="1">
      <c r="A173" s="12"/>
      <c r="B173" s="151"/>
      <c r="C173" s="12"/>
      <c r="D173" s="152" t="s">
        <v>70</v>
      </c>
      <c r="E173" s="153" t="s">
        <v>1382</v>
      </c>
      <c r="F173" s="153" t="s">
        <v>1383</v>
      </c>
      <c r="G173" s="12"/>
      <c r="H173" s="12"/>
      <c r="I173" s="154"/>
      <c r="J173" s="155">
        <f>BK173</f>
        <v>0</v>
      </c>
      <c r="K173" s="12"/>
      <c r="L173" s="151"/>
      <c r="M173" s="156"/>
      <c r="N173" s="157"/>
      <c r="O173" s="157"/>
      <c r="P173" s="158">
        <f>SUM(P174:P182)</f>
        <v>0</v>
      </c>
      <c r="Q173" s="157"/>
      <c r="R173" s="158">
        <f>SUM(R174:R182)</f>
        <v>0</v>
      </c>
      <c r="S173" s="157"/>
      <c r="T173" s="159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2" t="s">
        <v>79</v>
      </c>
      <c r="AT173" s="160" t="s">
        <v>70</v>
      </c>
      <c r="AU173" s="160" t="s">
        <v>71</v>
      </c>
      <c r="AY173" s="152" t="s">
        <v>150</v>
      </c>
      <c r="BK173" s="161">
        <f>SUM(BK174:BK182)</f>
        <v>0</v>
      </c>
    </row>
    <row r="174" s="2" customFormat="1" ht="66.75" customHeight="1">
      <c r="A174" s="38"/>
      <c r="B174" s="164"/>
      <c r="C174" s="165" t="s">
        <v>542</v>
      </c>
      <c r="D174" s="165" t="s">
        <v>152</v>
      </c>
      <c r="E174" s="166" t="s">
        <v>1384</v>
      </c>
      <c r="F174" s="167" t="s">
        <v>1385</v>
      </c>
      <c r="G174" s="168" t="s">
        <v>422</v>
      </c>
      <c r="H174" s="169">
        <v>1</v>
      </c>
      <c r="I174" s="170"/>
      <c r="J174" s="171">
        <f>ROUND(I174*H174,2)</f>
        <v>0</v>
      </c>
      <c r="K174" s="167" t="s">
        <v>3</v>
      </c>
      <c r="L174" s="39"/>
      <c r="M174" s="172" t="s">
        <v>3</v>
      </c>
      <c r="N174" s="173" t="s">
        <v>42</v>
      </c>
      <c r="O174" s="72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157</v>
      </c>
      <c r="AT174" s="176" t="s">
        <v>152</v>
      </c>
      <c r="AU174" s="176" t="s">
        <v>79</v>
      </c>
      <c r="AY174" s="19" t="s">
        <v>150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79</v>
      </c>
      <c r="BK174" s="177">
        <f>ROUND(I174*H174,2)</f>
        <v>0</v>
      </c>
      <c r="BL174" s="19" t="s">
        <v>157</v>
      </c>
      <c r="BM174" s="176" t="s">
        <v>940</v>
      </c>
    </row>
    <row r="175" s="2" customFormat="1">
      <c r="A175" s="38"/>
      <c r="B175" s="164"/>
      <c r="C175" s="165" t="s">
        <v>546</v>
      </c>
      <c r="D175" s="165" t="s">
        <v>152</v>
      </c>
      <c r="E175" s="166" t="s">
        <v>1386</v>
      </c>
      <c r="F175" s="167" t="s">
        <v>1387</v>
      </c>
      <c r="G175" s="168" t="s">
        <v>422</v>
      </c>
      <c r="H175" s="169">
        <v>1</v>
      </c>
      <c r="I175" s="170"/>
      <c r="J175" s="171">
        <f>ROUND(I175*H175,2)</f>
        <v>0</v>
      </c>
      <c r="K175" s="167" t="s">
        <v>3</v>
      </c>
      <c r="L175" s="39"/>
      <c r="M175" s="172" t="s">
        <v>3</v>
      </c>
      <c r="N175" s="173" t="s">
        <v>42</v>
      </c>
      <c r="O175" s="72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6" t="s">
        <v>157</v>
      </c>
      <c r="AT175" s="176" t="s">
        <v>152</v>
      </c>
      <c r="AU175" s="176" t="s">
        <v>79</v>
      </c>
      <c r="AY175" s="19" t="s">
        <v>150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9" t="s">
        <v>79</v>
      </c>
      <c r="BK175" s="177">
        <f>ROUND(I175*H175,2)</f>
        <v>0</v>
      </c>
      <c r="BL175" s="19" t="s">
        <v>157</v>
      </c>
      <c r="BM175" s="176" t="s">
        <v>950</v>
      </c>
    </row>
    <row r="176" s="2" customFormat="1" ht="408" customHeight="1">
      <c r="A176" s="38"/>
      <c r="B176" s="164"/>
      <c r="C176" s="165" t="s">
        <v>550</v>
      </c>
      <c r="D176" s="165" t="s">
        <v>152</v>
      </c>
      <c r="E176" s="166" t="s">
        <v>1388</v>
      </c>
      <c r="F176" s="226" t="s">
        <v>1389</v>
      </c>
      <c r="G176" s="168" t="s">
        <v>422</v>
      </c>
      <c r="H176" s="169">
        <v>1</v>
      </c>
      <c r="I176" s="170"/>
      <c r="J176" s="171">
        <f>ROUND(I176*H176,2)</f>
        <v>0</v>
      </c>
      <c r="K176" s="167" t="s">
        <v>3</v>
      </c>
      <c r="L176" s="39"/>
      <c r="M176" s="172" t="s">
        <v>3</v>
      </c>
      <c r="N176" s="173" t="s">
        <v>42</v>
      </c>
      <c r="O176" s="72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6" t="s">
        <v>157</v>
      </c>
      <c r="AT176" s="176" t="s">
        <v>152</v>
      </c>
      <c r="AU176" s="176" t="s">
        <v>79</v>
      </c>
      <c r="AY176" s="19" t="s">
        <v>150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9" t="s">
        <v>79</v>
      </c>
      <c r="BK176" s="177">
        <f>ROUND(I176*H176,2)</f>
        <v>0</v>
      </c>
      <c r="BL176" s="19" t="s">
        <v>157</v>
      </c>
      <c r="BM176" s="176" t="s">
        <v>960</v>
      </c>
    </row>
    <row r="177" s="2" customFormat="1">
      <c r="A177" s="38"/>
      <c r="B177" s="164"/>
      <c r="C177" s="165" t="s">
        <v>554</v>
      </c>
      <c r="D177" s="165" t="s">
        <v>152</v>
      </c>
      <c r="E177" s="166" t="s">
        <v>1390</v>
      </c>
      <c r="F177" s="167" t="s">
        <v>1391</v>
      </c>
      <c r="G177" s="168" t="s">
        <v>422</v>
      </c>
      <c r="H177" s="169">
        <v>1</v>
      </c>
      <c r="I177" s="170"/>
      <c r="J177" s="171">
        <f>ROUND(I177*H177,2)</f>
        <v>0</v>
      </c>
      <c r="K177" s="167" t="s">
        <v>3</v>
      </c>
      <c r="L177" s="39"/>
      <c r="M177" s="172" t="s">
        <v>3</v>
      </c>
      <c r="N177" s="173" t="s">
        <v>42</v>
      </c>
      <c r="O177" s="72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6" t="s">
        <v>157</v>
      </c>
      <c r="AT177" s="176" t="s">
        <v>152</v>
      </c>
      <c r="AU177" s="176" t="s">
        <v>79</v>
      </c>
      <c r="AY177" s="19" t="s">
        <v>150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9" t="s">
        <v>79</v>
      </c>
      <c r="BK177" s="177">
        <f>ROUND(I177*H177,2)</f>
        <v>0</v>
      </c>
      <c r="BL177" s="19" t="s">
        <v>157</v>
      </c>
      <c r="BM177" s="176" t="s">
        <v>971</v>
      </c>
    </row>
    <row r="178" s="2" customFormat="1" ht="78" customHeight="1">
      <c r="A178" s="38"/>
      <c r="B178" s="164"/>
      <c r="C178" s="165" t="s">
        <v>560</v>
      </c>
      <c r="D178" s="165" t="s">
        <v>152</v>
      </c>
      <c r="E178" s="166" t="s">
        <v>1392</v>
      </c>
      <c r="F178" s="167" t="s">
        <v>1393</v>
      </c>
      <c r="G178" s="168" t="s">
        <v>422</v>
      </c>
      <c r="H178" s="169">
        <v>1</v>
      </c>
      <c r="I178" s="170"/>
      <c r="J178" s="171">
        <f>ROUND(I178*H178,2)</f>
        <v>0</v>
      </c>
      <c r="K178" s="167" t="s">
        <v>3</v>
      </c>
      <c r="L178" s="39"/>
      <c r="M178" s="172" t="s">
        <v>3</v>
      </c>
      <c r="N178" s="173" t="s">
        <v>42</v>
      </c>
      <c r="O178" s="72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6" t="s">
        <v>157</v>
      </c>
      <c r="AT178" s="176" t="s">
        <v>152</v>
      </c>
      <c r="AU178" s="176" t="s">
        <v>79</v>
      </c>
      <c r="AY178" s="19" t="s">
        <v>150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9" t="s">
        <v>79</v>
      </c>
      <c r="BK178" s="177">
        <f>ROUND(I178*H178,2)</f>
        <v>0</v>
      </c>
      <c r="BL178" s="19" t="s">
        <v>157</v>
      </c>
      <c r="BM178" s="176" t="s">
        <v>980</v>
      </c>
    </row>
    <row r="179" s="2" customFormat="1">
      <c r="A179" s="38"/>
      <c r="B179" s="164"/>
      <c r="C179" s="165" t="s">
        <v>568</v>
      </c>
      <c r="D179" s="165" t="s">
        <v>152</v>
      </c>
      <c r="E179" s="166" t="s">
        <v>1394</v>
      </c>
      <c r="F179" s="167" t="s">
        <v>1395</v>
      </c>
      <c r="G179" s="168" t="s">
        <v>422</v>
      </c>
      <c r="H179" s="169">
        <v>1</v>
      </c>
      <c r="I179" s="170"/>
      <c r="J179" s="171">
        <f>ROUND(I179*H179,2)</f>
        <v>0</v>
      </c>
      <c r="K179" s="167" t="s">
        <v>3</v>
      </c>
      <c r="L179" s="39"/>
      <c r="M179" s="172" t="s">
        <v>3</v>
      </c>
      <c r="N179" s="173" t="s">
        <v>42</v>
      </c>
      <c r="O179" s="72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6" t="s">
        <v>157</v>
      </c>
      <c r="AT179" s="176" t="s">
        <v>152</v>
      </c>
      <c r="AU179" s="176" t="s">
        <v>79</v>
      </c>
      <c r="AY179" s="19" t="s">
        <v>150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9" t="s">
        <v>79</v>
      </c>
      <c r="BK179" s="177">
        <f>ROUND(I179*H179,2)</f>
        <v>0</v>
      </c>
      <c r="BL179" s="19" t="s">
        <v>157</v>
      </c>
      <c r="BM179" s="176" t="s">
        <v>993</v>
      </c>
    </row>
    <row r="180" s="2" customFormat="1" ht="66.75" customHeight="1">
      <c r="A180" s="38"/>
      <c r="B180" s="164"/>
      <c r="C180" s="165" t="s">
        <v>579</v>
      </c>
      <c r="D180" s="165" t="s">
        <v>152</v>
      </c>
      <c r="E180" s="166" t="s">
        <v>1396</v>
      </c>
      <c r="F180" s="167" t="s">
        <v>1397</v>
      </c>
      <c r="G180" s="168" t="s">
        <v>422</v>
      </c>
      <c r="H180" s="169">
        <v>2</v>
      </c>
      <c r="I180" s="170"/>
      <c r="J180" s="171">
        <f>ROUND(I180*H180,2)</f>
        <v>0</v>
      </c>
      <c r="K180" s="167" t="s">
        <v>3</v>
      </c>
      <c r="L180" s="39"/>
      <c r="M180" s="172" t="s">
        <v>3</v>
      </c>
      <c r="N180" s="173" t="s">
        <v>42</v>
      </c>
      <c r="O180" s="72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6" t="s">
        <v>157</v>
      </c>
      <c r="AT180" s="176" t="s">
        <v>152</v>
      </c>
      <c r="AU180" s="176" t="s">
        <v>79</v>
      </c>
      <c r="AY180" s="19" t="s">
        <v>150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9" t="s">
        <v>79</v>
      </c>
      <c r="BK180" s="177">
        <f>ROUND(I180*H180,2)</f>
        <v>0</v>
      </c>
      <c r="BL180" s="19" t="s">
        <v>157</v>
      </c>
      <c r="BM180" s="176" t="s">
        <v>1002</v>
      </c>
    </row>
    <row r="181" s="2" customFormat="1">
      <c r="A181" s="38"/>
      <c r="B181" s="164"/>
      <c r="C181" s="165" t="s">
        <v>584</v>
      </c>
      <c r="D181" s="165" t="s">
        <v>152</v>
      </c>
      <c r="E181" s="166" t="s">
        <v>1398</v>
      </c>
      <c r="F181" s="167" t="s">
        <v>1399</v>
      </c>
      <c r="G181" s="168" t="s">
        <v>422</v>
      </c>
      <c r="H181" s="169">
        <v>1</v>
      </c>
      <c r="I181" s="170"/>
      <c r="J181" s="171">
        <f>ROUND(I181*H181,2)</f>
        <v>0</v>
      </c>
      <c r="K181" s="167" t="s">
        <v>3</v>
      </c>
      <c r="L181" s="39"/>
      <c r="M181" s="172" t="s">
        <v>3</v>
      </c>
      <c r="N181" s="173" t="s">
        <v>42</v>
      </c>
      <c r="O181" s="72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6" t="s">
        <v>157</v>
      </c>
      <c r="AT181" s="176" t="s">
        <v>152</v>
      </c>
      <c r="AU181" s="176" t="s">
        <v>79</v>
      </c>
      <c r="AY181" s="19" t="s">
        <v>150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9" t="s">
        <v>79</v>
      </c>
      <c r="BK181" s="177">
        <f>ROUND(I181*H181,2)</f>
        <v>0</v>
      </c>
      <c r="BL181" s="19" t="s">
        <v>157</v>
      </c>
      <c r="BM181" s="176" t="s">
        <v>1012</v>
      </c>
    </row>
    <row r="182" s="2" customFormat="1" ht="78" customHeight="1">
      <c r="A182" s="38"/>
      <c r="B182" s="164"/>
      <c r="C182" s="165" t="s">
        <v>590</v>
      </c>
      <c r="D182" s="165" t="s">
        <v>152</v>
      </c>
      <c r="E182" s="166" t="s">
        <v>1400</v>
      </c>
      <c r="F182" s="167" t="s">
        <v>1401</v>
      </c>
      <c r="G182" s="168" t="s">
        <v>422</v>
      </c>
      <c r="H182" s="169">
        <v>1</v>
      </c>
      <c r="I182" s="170"/>
      <c r="J182" s="171">
        <f>ROUND(I182*H182,2)</f>
        <v>0</v>
      </c>
      <c r="K182" s="167" t="s">
        <v>3</v>
      </c>
      <c r="L182" s="39"/>
      <c r="M182" s="172" t="s">
        <v>3</v>
      </c>
      <c r="N182" s="173" t="s">
        <v>42</v>
      </c>
      <c r="O182" s="72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6" t="s">
        <v>157</v>
      </c>
      <c r="AT182" s="176" t="s">
        <v>152</v>
      </c>
      <c r="AU182" s="176" t="s">
        <v>79</v>
      </c>
      <c r="AY182" s="19" t="s">
        <v>150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9" t="s">
        <v>79</v>
      </c>
      <c r="BK182" s="177">
        <f>ROUND(I182*H182,2)</f>
        <v>0</v>
      </c>
      <c r="BL182" s="19" t="s">
        <v>157</v>
      </c>
      <c r="BM182" s="176" t="s">
        <v>1021</v>
      </c>
    </row>
    <row r="183" s="12" customFormat="1" ht="25.92" customHeight="1">
      <c r="A183" s="12"/>
      <c r="B183" s="151"/>
      <c r="C183" s="12"/>
      <c r="D183" s="152" t="s">
        <v>70</v>
      </c>
      <c r="E183" s="153" t="s">
        <v>1402</v>
      </c>
      <c r="F183" s="153" t="s">
        <v>1403</v>
      </c>
      <c r="G183" s="12"/>
      <c r="H183" s="12"/>
      <c r="I183" s="154"/>
      <c r="J183" s="155">
        <f>BK183</f>
        <v>0</v>
      </c>
      <c r="K183" s="12"/>
      <c r="L183" s="151"/>
      <c r="M183" s="156"/>
      <c r="N183" s="157"/>
      <c r="O183" s="157"/>
      <c r="P183" s="158">
        <f>SUM(P184:P191)</f>
        <v>0</v>
      </c>
      <c r="Q183" s="157"/>
      <c r="R183" s="158">
        <f>SUM(R184:R191)</f>
        <v>0</v>
      </c>
      <c r="S183" s="157"/>
      <c r="T183" s="159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2" t="s">
        <v>79</v>
      </c>
      <c r="AT183" s="160" t="s">
        <v>70</v>
      </c>
      <c r="AU183" s="160" t="s">
        <v>71</v>
      </c>
      <c r="AY183" s="152" t="s">
        <v>150</v>
      </c>
      <c r="BK183" s="161">
        <f>SUM(BK184:BK191)</f>
        <v>0</v>
      </c>
    </row>
    <row r="184" s="2" customFormat="1">
      <c r="A184" s="38"/>
      <c r="B184" s="164"/>
      <c r="C184" s="165" t="s">
        <v>595</v>
      </c>
      <c r="D184" s="165" t="s">
        <v>152</v>
      </c>
      <c r="E184" s="166" t="s">
        <v>1404</v>
      </c>
      <c r="F184" s="167" t="s">
        <v>1399</v>
      </c>
      <c r="G184" s="168" t="s">
        <v>422</v>
      </c>
      <c r="H184" s="169">
        <v>1</v>
      </c>
      <c r="I184" s="170"/>
      <c r="J184" s="171">
        <f>ROUND(I184*H184,2)</f>
        <v>0</v>
      </c>
      <c r="K184" s="167" t="s">
        <v>3</v>
      </c>
      <c r="L184" s="39"/>
      <c r="M184" s="172" t="s">
        <v>3</v>
      </c>
      <c r="N184" s="173" t="s">
        <v>42</v>
      </c>
      <c r="O184" s="72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157</v>
      </c>
      <c r="AT184" s="176" t="s">
        <v>152</v>
      </c>
      <c r="AU184" s="176" t="s">
        <v>79</v>
      </c>
      <c r="AY184" s="19" t="s">
        <v>150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79</v>
      </c>
      <c r="BK184" s="177">
        <f>ROUND(I184*H184,2)</f>
        <v>0</v>
      </c>
      <c r="BL184" s="19" t="s">
        <v>157</v>
      </c>
      <c r="BM184" s="176" t="s">
        <v>1031</v>
      </c>
    </row>
    <row r="185" s="2" customFormat="1">
      <c r="A185" s="38"/>
      <c r="B185" s="164"/>
      <c r="C185" s="165" t="s">
        <v>600</v>
      </c>
      <c r="D185" s="165" t="s">
        <v>152</v>
      </c>
      <c r="E185" s="166" t="s">
        <v>1405</v>
      </c>
      <c r="F185" s="167" t="s">
        <v>1406</v>
      </c>
      <c r="G185" s="168" t="s">
        <v>422</v>
      </c>
      <c r="H185" s="169">
        <v>1</v>
      </c>
      <c r="I185" s="170"/>
      <c r="J185" s="171">
        <f>ROUND(I185*H185,2)</f>
        <v>0</v>
      </c>
      <c r="K185" s="167" t="s">
        <v>3</v>
      </c>
      <c r="L185" s="39"/>
      <c r="M185" s="172" t="s">
        <v>3</v>
      </c>
      <c r="N185" s="173" t="s">
        <v>42</v>
      </c>
      <c r="O185" s="72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6" t="s">
        <v>157</v>
      </c>
      <c r="AT185" s="176" t="s">
        <v>152</v>
      </c>
      <c r="AU185" s="176" t="s">
        <v>79</v>
      </c>
      <c r="AY185" s="19" t="s">
        <v>150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9" t="s">
        <v>79</v>
      </c>
      <c r="BK185" s="177">
        <f>ROUND(I185*H185,2)</f>
        <v>0</v>
      </c>
      <c r="BL185" s="19" t="s">
        <v>157</v>
      </c>
      <c r="BM185" s="176" t="s">
        <v>1046</v>
      </c>
    </row>
    <row r="186" s="2" customFormat="1">
      <c r="A186" s="38"/>
      <c r="B186" s="164"/>
      <c r="C186" s="165" t="s">
        <v>604</v>
      </c>
      <c r="D186" s="165" t="s">
        <v>152</v>
      </c>
      <c r="E186" s="166" t="s">
        <v>1407</v>
      </c>
      <c r="F186" s="167" t="s">
        <v>1408</v>
      </c>
      <c r="G186" s="168" t="s">
        <v>422</v>
      </c>
      <c r="H186" s="169">
        <v>1</v>
      </c>
      <c r="I186" s="170"/>
      <c r="J186" s="171">
        <f>ROUND(I186*H186,2)</f>
        <v>0</v>
      </c>
      <c r="K186" s="167" t="s">
        <v>3</v>
      </c>
      <c r="L186" s="39"/>
      <c r="M186" s="172" t="s">
        <v>3</v>
      </c>
      <c r="N186" s="173" t="s">
        <v>42</v>
      </c>
      <c r="O186" s="72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6" t="s">
        <v>157</v>
      </c>
      <c r="AT186" s="176" t="s">
        <v>152</v>
      </c>
      <c r="AU186" s="176" t="s">
        <v>79</v>
      </c>
      <c r="AY186" s="19" t="s">
        <v>150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9" t="s">
        <v>79</v>
      </c>
      <c r="BK186" s="177">
        <f>ROUND(I186*H186,2)</f>
        <v>0</v>
      </c>
      <c r="BL186" s="19" t="s">
        <v>157</v>
      </c>
      <c r="BM186" s="176" t="s">
        <v>1058</v>
      </c>
    </row>
    <row r="187" s="2" customFormat="1">
      <c r="A187" s="38"/>
      <c r="B187" s="164"/>
      <c r="C187" s="165" t="s">
        <v>610</v>
      </c>
      <c r="D187" s="165" t="s">
        <v>152</v>
      </c>
      <c r="E187" s="166" t="s">
        <v>1409</v>
      </c>
      <c r="F187" s="167" t="s">
        <v>1387</v>
      </c>
      <c r="G187" s="168" t="s">
        <v>422</v>
      </c>
      <c r="H187" s="169">
        <v>1</v>
      </c>
      <c r="I187" s="170"/>
      <c r="J187" s="171">
        <f>ROUND(I187*H187,2)</f>
        <v>0</v>
      </c>
      <c r="K187" s="167" t="s">
        <v>3</v>
      </c>
      <c r="L187" s="39"/>
      <c r="M187" s="172" t="s">
        <v>3</v>
      </c>
      <c r="N187" s="173" t="s">
        <v>42</v>
      </c>
      <c r="O187" s="72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157</v>
      </c>
      <c r="AT187" s="176" t="s">
        <v>152</v>
      </c>
      <c r="AU187" s="176" t="s">
        <v>79</v>
      </c>
      <c r="AY187" s="19" t="s">
        <v>150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79</v>
      </c>
      <c r="BK187" s="177">
        <f>ROUND(I187*H187,2)</f>
        <v>0</v>
      </c>
      <c r="BL187" s="19" t="s">
        <v>157</v>
      </c>
      <c r="BM187" s="176" t="s">
        <v>1068</v>
      </c>
    </row>
    <row r="188" s="2" customFormat="1" ht="128.55" customHeight="1">
      <c r="A188" s="38"/>
      <c r="B188" s="164"/>
      <c r="C188" s="165" t="s">
        <v>614</v>
      </c>
      <c r="D188" s="165" t="s">
        <v>152</v>
      </c>
      <c r="E188" s="166" t="s">
        <v>1410</v>
      </c>
      <c r="F188" s="167" t="s">
        <v>1411</v>
      </c>
      <c r="G188" s="168" t="s">
        <v>422</v>
      </c>
      <c r="H188" s="169">
        <v>1</v>
      </c>
      <c r="I188" s="170"/>
      <c r="J188" s="171">
        <f>ROUND(I188*H188,2)</f>
        <v>0</v>
      </c>
      <c r="K188" s="167" t="s">
        <v>3</v>
      </c>
      <c r="L188" s="39"/>
      <c r="M188" s="172" t="s">
        <v>3</v>
      </c>
      <c r="N188" s="173" t="s">
        <v>42</v>
      </c>
      <c r="O188" s="72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6" t="s">
        <v>157</v>
      </c>
      <c r="AT188" s="176" t="s">
        <v>152</v>
      </c>
      <c r="AU188" s="176" t="s">
        <v>79</v>
      </c>
      <c r="AY188" s="19" t="s">
        <v>150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9" t="s">
        <v>79</v>
      </c>
      <c r="BK188" s="177">
        <f>ROUND(I188*H188,2)</f>
        <v>0</v>
      </c>
      <c r="BL188" s="19" t="s">
        <v>157</v>
      </c>
      <c r="BM188" s="176" t="s">
        <v>1078</v>
      </c>
    </row>
    <row r="189" s="2" customFormat="1">
      <c r="A189" s="38"/>
      <c r="B189" s="164"/>
      <c r="C189" s="165" t="s">
        <v>619</v>
      </c>
      <c r="D189" s="165" t="s">
        <v>152</v>
      </c>
      <c r="E189" s="166" t="s">
        <v>1412</v>
      </c>
      <c r="F189" s="167" t="s">
        <v>1413</v>
      </c>
      <c r="G189" s="168" t="s">
        <v>422</v>
      </c>
      <c r="H189" s="169">
        <v>1</v>
      </c>
      <c r="I189" s="170"/>
      <c r="J189" s="171">
        <f>ROUND(I189*H189,2)</f>
        <v>0</v>
      </c>
      <c r="K189" s="167" t="s">
        <v>3</v>
      </c>
      <c r="L189" s="39"/>
      <c r="M189" s="172" t="s">
        <v>3</v>
      </c>
      <c r="N189" s="173" t="s">
        <v>42</v>
      </c>
      <c r="O189" s="72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6" t="s">
        <v>157</v>
      </c>
      <c r="AT189" s="176" t="s">
        <v>152</v>
      </c>
      <c r="AU189" s="176" t="s">
        <v>79</v>
      </c>
      <c r="AY189" s="19" t="s">
        <v>150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9" t="s">
        <v>79</v>
      </c>
      <c r="BK189" s="177">
        <f>ROUND(I189*H189,2)</f>
        <v>0</v>
      </c>
      <c r="BL189" s="19" t="s">
        <v>157</v>
      </c>
      <c r="BM189" s="176" t="s">
        <v>1097</v>
      </c>
    </row>
    <row r="190" s="2" customFormat="1">
      <c r="A190" s="38"/>
      <c r="B190" s="164"/>
      <c r="C190" s="165" t="s">
        <v>623</v>
      </c>
      <c r="D190" s="165" t="s">
        <v>152</v>
      </c>
      <c r="E190" s="166" t="s">
        <v>1414</v>
      </c>
      <c r="F190" s="167" t="s">
        <v>1415</v>
      </c>
      <c r="G190" s="168" t="s">
        <v>422</v>
      </c>
      <c r="H190" s="169">
        <v>1</v>
      </c>
      <c r="I190" s="170"/>
      <c r="J190" s="171">
        <f>ROUND(I190*H190,2)</f>
        <v>0</v>
      </c>
      <c r="K190" s="167" t="s">
        <v>3</v>
      </c>
      <c r="L190" s="39"/>
      <c r="M190" s="172" t="s">
        <v>3</v>
      </c>
      <c r="N190" s="173" t="s">
        <v>42</v>
      </c>
      <c r="O190" s="72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6" t="s">
        <v>157</v>
      </c>
      <c r="AT190" s="176" t="s">
        <v>152</v>
      </c>
      <c r="AU190" s="176" t="s">
        <v>79</v>
      </c>
      <c r="AY190" s="19" t="s">
        <v>150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9" t="s">
        <v>79</v>
      </c>
      <c r="BK190" s="177">
        <f>ROUND(I190*H190,2)</f>
        <v>0</v>
      </c>
      <c r="BL190" s="19" t="s">
        <v>157</v>
      </c>
      <c r="BM190" s="176" t="s">
        <v>1106</v>
      </c>
    </row>
    <row r="191" s="2" customFormat="1">
      <c r="A191" s="38"/>
      <c r="B191" s="164"/>
      <c r="C191" s="165" t="s">
        <v>628</v>
      </c>
      <c r="D191" s="165" t="s">
        <v>152</v>
      </c>
      <c r="E191" s="166" t="s">
        <v>1416</v>
      </c>
      <c r="F191" s="167" t="s">
        <v>1406</v>
      </c>
      <c r="G191" s="168" t="s">
        <v>422</v>
      </c>
      <c r="H191" s="169">
        <v>1</v>
      </c>
      <c r="I191" s="170"/>
      <c r="J191" s="171">
        <f>ROUND(I191*H191,2)</f>
        <v>0</v>
      </c>
      <c r="K191" s="167" t="s">
        <v>3</v>
      </c>
      <c r="L191" s="39"/>
      <c r="M191" s="220" t="s">
        <v>3</v>
      </c>
      <c r="N191" s="221" t="s">
        <v>42</v>
      </c>
      <c r="O191" s="222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76" t="s">
        <v>157</v>
      </c>
      <c r="AT191" s="176" t="s">
        <v>152</v>
      </c>
      <c r="AU191" s="176" t="s">
        <v>79</v>
      </c>
      <c r="AY191" s="19" t="s">
        <v>150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9" t="s">
        <v>79</v>
      </c>
      <c r="BK191" s="177">
        <f>ROUND(I191*H191,2)</f>
        <v>0</v>
      </c>
      <c r="BL191" s="19" t="s">
        <v>157</v>
      </c>
      <c r="BM191" s="176" t="s">
        <v>230</v>
      </c>
    </row>
    <row r="192" s="2" customFormat="1" ht="6.96" customHeight="1">
      <c r="A192" s="38"/>
      <c r="B192" s="55"/>
      <c r="C192" s="56"/>
      <c r="D192" s="56"/>
      <c r="E192" s="56"/>
      <c r="F192" s="56"/>
      <c r="G192" s="56"/>
      <c r="H192" s="56"/>
      <c r="I192" s="56"/>
      <c r="J192" s="56"/>
      <c r="K192" s="56"/>
      <c r="L192" s="39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autoFilter ref="C95:K191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1417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ROUND(J83,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ROUND((SUM(BE83:BE131)),  2)</f>
        <v>0</v>
      </c>
      <c r="G33" s="38"/>
      <c r="H33" s="38"/>
      <c r="I33" s="123">
        <v>0.20999999999999999</v>
      </c>
      <c r="J33" s="122">
        <f>ROUND(((SUM(BE83:BE131))*I33),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ROUND((SUM(BF83:BF131)),  2)</f>
        <v>0</v>
      </c>
      <c r="G34" s="38"/>
      <c r="H34" s="38"/>
      <c r="I34" s="123">
        <v>0.14999999999999999</v>
      </c>
      <c r="J34" s="122">
        <f>ROUND(((SUM(BF83:BF131))*I34),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ROUND((SUM(BG83:BG131)),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ROUND((SUM(BH83:BH131)),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ROUND((SUM(BI83:BI131)),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D.1.4.C - Vzduchotechnika+Chlazení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J83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1418</v>
      </c>
      <c r="E60" s="135"/>
      <c r="F60" s="135"/>
      <c r="G60" s="135"/>
      <c r="H60" s="135"/>
      <c r="I60" s="135"/>
      <c r="J60" s="136">
        <f>J84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1419</v>
      </c>
      <c r="E61" s="139"/>
      <c r="F61" s="139"/>
      <c r="G61" s="139"/>
      <c r="H61" s="139"/>
      <c r="I61" s="139"/>
      <c r="J61" s="140">
        <f>J85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1420</v>
      </c>
      <c r="E62" s="139"/>
      <c r="F62" s="139"/>
      <c r="G62" s="139"/>
      <c r="H62" s="139"/>
      <c r="I62" s="139"/>
      <c r="J62" s="140">
        <f>J118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1421</v>
      </c>
      <c r="E63" s="139"/>
      <c r="F63" s="139"/>
      <c r="G63" s="139"/>
      <c r="H63" s="139"/>
      <c r="I63" s="139"/>
      <c r="J63" s="140">
        <f>J125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11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135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115" t="str">
        <f>E7</f>
        <v>MŠ Delfínek</v>
      </c>
      <c r="F73" s="32"/>
      <c r="G73" s="32"/>
      <c r="H73" s="32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104</v>
      </c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38"/>
      <c r="D75" s="38"/>
      <c r="E75" s="62" t="str">
        <f>E9</f>
        <v>D.1.4.C - Vzduchotechnika+Chlazení</v>
      </c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38"/>
      <c r="E77" s="38"/>
      <c r="F77" s="27" t="str">
        <f>F12</f>
        <v>MŠ Delfínek</v>
      </c>
      <c r="G77" s="38"/>
      <c r="H77" s="38"/>
      <c r="I77" s="32" t="s">
        <v>22</v>
      </c>
      <c r="J77" s="64" t="str">
        <f>IF(J12="","",J12)</f>
        <v>3. 2. 2021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24</v>
      </c>
      <c r="D79" s="38"/>
      <c r="E79" s="38"/>
      <c r="F79" s="27" t="str">
        <f>E15</f>
        <v>Statutární město Liberec</v>
      </c>
      <c r="G79" s="38"/>
      <c r="H79" s="38"/>
      <c r="I79" s="32" t="s">
        <v>30</v>
      </c>
      <c r="J79" s="36" t="str">
        <f>E21</f>
        <v xml:space="preserve"> 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38"/>
      <c r="E80" s="38"/>
      <c r="F80" s="27" t="str">
        <f>IF(E18="","",E18)</f>
        <v>Vyplň údaj</v>
      </c>
      <c r="G80" s="38"/>
      <c r="H80" s="38"/>
      <c r="I80" s="32" t="s">
        <v>33</v>
      </c>
      <c r="J80" s="36" t="str">
        <f>E24</f>
        <v>DIGITRONIC CZ s.r.o.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41"/>
      <c r="B82" s="142"/>
      <c r="C82" s="143" t="s">
        <v>136</v>
      </c>
      <c r="D82" s="144" t="s">
        <v>56</v>
      </c>
      <c r="E82" s="144" t="s">
        <v>52</v>
      </c>
      <c r="F82" s="144" t="s">
        <v>53</v>
      </c>
      <c r="G82" s="144" t="s">
        <v>137</v>
      </c>
      <c r="H82" s="144" t="s">
        <v>138</v>
      </c>
      <c r="I82" s="144" t="s">
        <v>139</v>
      </c>
      <c r="J82" s="144" t="s">
        <v>108</v>
      </c>
      <c r="K82" s="145" t="s">
        <v>140</v>
      </c>
      <c r="L82" s="146"/>
      <c r="M82" s="80" t="s">
        <v>3</v>
      </c>
      <c r="N82" s="81" t="s">
        <v>41</v>
      </c>
      <c r="O82" s="81" t="s">
        <v>141</v>
      </c>
      <c r="P82" s="81" t="s">
        <v>142</v>
      </c>
      <c r="Q82" s="81" t="s">
        <v>143</v>
      </c>
      <c r="R82" s="81" t="s">
        <v>144</v>
      </c>
      <c r="S82" s="81" t="s">
        <v>145</v>
      </c>
      <c r="T82" s="82" t="s">
        <v>146</v>
      </c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</row>
    <row r="83" s="2" customFormat="1" ht="22.8" customHeight="1">
      <c r="A83" s="38"/>
      <c r="B83" s="39"/>
      <c r="C83" s="87" t="s">
        <v>147</v>
      </c>
      <c r="D83" s="38"/>
      <c r="E83" s="38"/>
      <c r="F83" s="38"/>
      <c r="G83" s="38"/>
      <c r="H83" s="38"/>
      <c r="I83" s="38"/>
      <c r="J83" s="147">
        <f>BK83</f>
        <v>0</v>
      </c>
      <c r="K83" s="38"/>
      <c r="L83" s="39"/>
      <c r="M83" s="83"/>
      <c r="N83" s="68"/>
      <c r="O83" s="84"/>
      <c r="P83" s="148">
        <f>P84</f>
        <v>0</v>
      </c>
      <c r="Q83" s="84"/>
      <c r="R83" s="148">
        <f>R84</f>
        <v>0.11345999999999999</v>
      </c>
      <c r="S83" s="84"/>
      <c r="T83" s="149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9" t="s">
        <v>70</v>
      </c>
      <c r="AU83" s="19" t="s">
        <v>109</v>
      </c>
      <c r="BK83" s="150">
        <f>BK84</f>
        <v>0</v>
      </c>
    </row>
    <row r="84" s="12" customFormat="1" ht="25.92" customHeight="1">
      <c r="A84" s="12"/>
      <c r="B84" s="151"/>
      <c r="C84" s="12"/>
      <c r="D84" s="152" t="s">
        <v>70</v>
      </c>
      <c r="E84" s="153" t="s">
        <v>1422</v>
      </c>
      <c r="F84" s="153" t="s">
        <v>1423</v>
      </c>
      <c r="G84" s="12"/>
      <c r="H84" s="12"/>
      <c r="I84" s="154"/>
      <c r="J84" s="155">
        <f>BK84</f>
        <v>0</v>
      </c>
      <c r="K84" s="12"/>
      <c r="L84" s="151"/>
      <c r="M84" s="156"/>
      <c r="N84" s="157"/>
      <c r="O84" s="157"/>
      <c r="P84" s="158">
        <f>P85+P118+P125</f>
        <v>0</v>
      </c>
      <c r="Q84" s="157"/>
      <c r="R84" s="158">
        <f>R85+R118+R125</f>
        <v>0.11345999999999999</v>
      </c>
      <c r="S84" s="157"/>
      <c r="T84" s="159">
        <f>T85+T118+T125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2" t="s">
        <v>81</v>
      </c>
      <c r="AT84" s="160" t="s">
        <v>70</v>
      </c>
      <c r="AU84" s="160" t="s">
        <v>71</v>
      </c>
      <c r="AY84" s="152" t="s">
        <v>150</v>
      </c>
      <c r="BK84" s="161">
        <f>BK85+BK118+BK125</f>
        <v>0</v>
      </c>
    </row>
    <row r="85" s="12" customFormat="1" ht="22.8" customHeight="1">
      <c r="A85" s="12"/>
      <c r="B85" s="151"/>
      <c r="C85" s="12"/>
      <c r="D85" s="152" t="s">
        <v>70</v>
      </c>
      <c r="E85" s="162" t="s">
        <v>1424</v>
      </c>
      <c r="F85" s="162" t="s">
        <v>1425</v>
      </c>
      <c r="G85" s="12"/>
      <c r="H85" s="12"/>
      <c r="I85" s="154"/>
      <c r="J85" s="163">
        <f>BK85</f>
        <v>0</v>
      </c>
      <c r="K85" s="12"/>
      <c r="L85" s="151"/>
      <c r="M85" s="156"/>
      <c r="N85" s="157"/>
      <c r="O85" s="157"/>
      <c r="P85" s="158">
        <f>SUM(P86:P117)</f>
        <v>0</v>
      </c>
      <c r="Q85" s="157"/>
      <c r="R85" s="158">
        <f>SUM(R86:R117)</f>
        <v>0.11345999999999999</v>
      </c>
      <c r="S85" s="157"/>
      <c r="T85" s="159">
        <f>SUM(T86:T117)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2" t="s">
        <v>81</v>
      </c>
      <c r="AT85" s="160" t="s">
        <v>70</v>
      </c>
      <c r="AU85" s="160" t="s">
        <v>79</v>
      </c>
      <c r="AY85" s="152" t="s">
        <v>150</v>
      </c>
      <c r="BK85" s="161">
        <f>SUM(BK86:BK117)</f>
        <v>0</v>
      </c>
    </row>
    <row r="86" s="2" customFormat="1">
      <c r="A86" s="38"/>
      <c r="B86" s="164"/>
      <c r="C86" s="210" t="s">
        <v>79</v>
      </c>
      <c r="D86" s="210" t="s">
        <v>380</v>
      </c>
      <c r="E86" s="211" t="s">
        <v>1426</v>
      </c>
      <c r="F86" s="212" t="s">
        <v>1427</v>
      </c>
      <c r="G86" s="213" t="s">
        <v>422</v>
      </c>
      <c r="H86" s="214">
        <v>1</v>
      </c>
      <c r="I86" s="215"/>
      <c r="J86" s="216">
        <f>ROUND(I86*H86,2)</f>
        <v>0</v>
      </c>
      <c r="K86" s="212" t="s">
        <v>3</v>
      </c>
      <c r="L86" s="217"/>
      <c r="M86" s="218" t="s">
        <v>3</v>
      </c>
      <c r="N86" s="219" t="s">
        <v>42</v>
      </c>
      <c r="O86" s="72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6" t="s">
        <v>364</v>
      </c>
      <c r="AT86" s="176" t="s">
        <v>380</v>
      </c>
      <c r="AU86" s="176" t="s">
        <v>81</v>
      </c>
      <c r="AY86" s="19" t="s">
        <v>150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9" t="s">
        <v>79</v>
      </c>
      <c r="BK86" s="177">
        <f>ROUND(I86*H86,2)</f>
        <v>0</v>
      </c>
      <c r="BL86" s="19" t="s">
        <v>256</v>
      </c>
      <c r="BM86" s="176" t="s">
        <v>1428</v>
      </c>
    </row>
    <row r="87" s="2" customFormat="1" ht="33" customHeight="1">
      <c r="A87" s="38"/>
      <c r="B87" s="164"/>
      <c r="C87" s="165" t="s">
        <v>81</v>
      </c>
      <c r="D87" s="165" t="s">
        <v>152</v>
      </c>
      <c r="E87" s="166" t="s">
        <v>1429</v>
      </c>
      <c r="F87" s="167" t="s">
        <v>1430</v>
      </c>
      <c r="G87" s="168" t="s">
        <v>207</v>
      </c>
      <c r="H87" s="169">
        <v>1</v>
      </c>
      <c r="I87" s="170"/>
      <c r="J87" s="171">
        <f>ROUND(I87*H87,2)</f>
        <v>0</v>
      </c>
      <c r="K87" s="167" t="s">
        <v>617</v>
      </c>
      <c r="L87" s="39"/>
      <c r="M87" s="172" t="s">
        <v>3</v>
      </c>
      <c r="N87" s="173" t="s">
        <v>42</v>
      </c>
      <c r="O87" s="72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6" t="s">
        <v>256</v>
      </c>
      <c r="AT87" s="176" t="s">
        <v>152</v>
      </c>
      <c r="AU87" s="176" t="s">
        <v>81</v>
      </c>
      <c r="AY87" s="19" t="s">
        <v>150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9" t="s">
        <v>79</v>
      </c>
      <c r="BK87" s="177">
        <f>ROUND(I87*H87,2)</f>
        <v>0</v>
      </c>
      <c r="BL87" s="19" t="s">
        <v>256</v>
      </c>
      <c r="BM87" s="176" t="s">
        <v>1431</v>
      </c>
    </row>
    <row r="88" s="2" customFormat="1">
      <c r="A88" s="38"/>
      <c r="B88" s="164"/>
      <c r="C88" s="210" t="s">
        <v>166</v>
      </c>
      <c r="D88" s="210" t="s">
        <v>380</v>
      </c>
      <c r="E88" s="211" t="s">
        <v>1432</v>
      </c>
      <c r="F88" s="212" t="s">
        <v>1433</v>
      </c>
      <c r="G88" s="213" t="s">
        <v>174</v>
      </c>
      <c r="H88" s="214">
        <v>35</v>
      </c>
      <c r="I88" s="215"/>
      <c r="J88" s="216">
        <f>ROUND(I88*H88,2)</f>
        <v>0</v>
      </c>
      <c r="K88" s="212" t="s">
        <v>3</v>
      </c>
      <c r="L88" s="217"/>
      <c r="M88" s="218" t="s">
        <v>3</v>
      </c>
      <c r="N88" s="219" t="s">
        <v>42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364</v>
      </c>
      <c r="AT88" s="176" t="s">
        <v>380</v>
      </c>
      <c r="AU88" s="176" t="s">
        <v>81</v>
      </c>
      <c r="AY88" s="19" t="s">
        <v>150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256</v>
      </c>
      <c r="BM88" s="176" t="s">
        <v>1434</v>
      </c>
    </row>
    <row r="89" s="2" customFormat="1" ht="21.75" customHeight="1">
      <c r="A89" s="38"/>
      <c r="B89" s="164"/>
      <c r="C89" s="165" t="s">
        <v>157</v>
      </c>
      <c r="D89" s="165" t="s">
        <v>152</v>
      </c>
      <c r="E89" s="166" t="s">
        <v>1435</v>
      </c>
      <c r="F89" s="167" t="s">
        <v>1436</v>
      </c>
      <c r="G89" s="168" t="s">
        <v>174</v>
      </c>
      <c r="H89" s="169">
        <v>35</v>
      </c>
      <c r="I89" s="170"/>
      <c r="J89" s="171">
        <f>ROUND(I89*H89,2)</f>
        <v>0</v>
      </c>
      <c r="K89" s="167" t="s">
        <v>617</v>
      </c>
      <c r="L89" s="39"/>
      <c r="M89" s="172" t="s">
        <v>3</v>
      </c>
      <c r="N89" s="173" t="s">
        <v>42</v>
      </c>
      <c r="O89" s="72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6" t="s">
        <v>256</v>
      </c>
      <c r="AT89" s="176" t="s">
        <v>152</v>
      </c>
      <c r="AU89" s="176" t="s">
        <v>81</v>
      </c>
      <c r="AY89" s="19" t="s">
        <v>150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9" t="s">
        <v>79</v>
      </c>
      <c r="BK89" s="177">
        <f>ROUND(I89*H89,2)</f>
        <v>0</v>
      </c>
      <c r="BL89" s="19" t="s">
        <v>256</v>
      </c>
      <c r="BM89" s="176" t="s">
        <v>1437</v>
      </c>
    </row>
    <row r="90" s="2" customFormat="1">
      <c r="A90" s="38"/>
      <c r="B90" s="164"/>
      <c r="C90" s="210" t="s">
        <v>178</v>
      </c>
      <c r="D90" s="210" t="s">
        <v>380</v>
      </c>
      <c r="E90" s="211" t="s">
        <v>1438</v>
      </c>
      <c r="F90" s="212" t="s">
        <v>1439</v>
      </c>
      <c r="G90" s="213" t="s">
        <v>422</v>
      </c>
      <c r="H90" s="214">
        <v>2</v>
      </c>
      <c r="I90" s="215"/>
      <c r="J90" s="216">
        <f>ROUND(I90*H90,2)</f>
        <v>0</v>
      </c>
      <c r="K90" s="212" t="s">
        <v>3</v>
      </c>
      <c r="L90" s="217"/>
      <c r="M90" s="218" t="s">
        <v>3</v>
      </c>
      <c r="N90" s="219" t="s">
        <v>42</v>
      </c>
      <c r="O90" s="72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6" t="s">
        <v>364</v>
      </c>
      <c r="AT90" s="176" t="s">
        <v>380</v>
      </c>
      <c r="AU90" s="176" t="s">
        <v>81</v>
      </c>
      <c r="AY90" s="19" t="s">
        <v>150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9" t="s">
        <v>79</v>
      </c>
      <c r="BK90" s="177">
        <f>ROUND(I90*H90,2)</f>
        <v>0</v>
      </c>
      <c r="BL90" s="19" t="s">
        <v>256</v>
      </c>
      <c r="BM90" s="176" t="s">
        <v>1440</v>
      </c>
    </row>
    <row r="91" s="2" customFormat="1">
      <c r="A91" s="38"/>
      <c r="B91" s="164"/>
      <c r="C91" s="165" t="s">
        <v>186</v>
      </c>
      <c r="D91" s="165" t="s">
        <v>152</v>
      </c>
      <c r="E91" s="166" t="s">
        <v>1441</v>
      </c>
      <c r="F91" s="167" t="s">
        <v>1442</v>
      </c>
      <c r="G91" s="168" t="s">
        <v>207</v>
      </c>
      <c r="H91" s="169">
        <v>2</v>
      </c>
      <c r="I91" s="170"/>
      <c r="J91" s="171">
        <f>ROUND(I91*H91,2)</f>
        <v>0</v>
      </c>
      <c r="K91" s="167" t="s">
        <v>617</v>
      </c>
      <c r="L91" s="39"/>
      <c r="M91" s="172" t="s">
        <v>3</v>
      </c>
      <c r="N91" s="173" t="s">
        <v>42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256</v>
      </c>
      <c r="AT91" s="176" t="s">
        <v>152</v>
      </c>
      <c r="AU91" s="176" t="s">
        <v>81</v>
      </c>
      <c r="AY91" s="19" t="s">
        <v>150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79</v>
      </c>
      <c r="BK91" s="177">
        <f>ROUND(I91*H91,2)</f>
        <v>0</v>
      </c>
      <c r="BL91" s="19" t="s">
        <v>256</v>
      </c>
      <c r="BM91" s="176" t="s">
        <v>1443</v>
      </c>
    </row>
    <row r="92" s="2" customFormat="1">
      <c r="A92" s="38"/>
      <c r="B92" s="164"/>
      <c r="C92" s="210" t="s">
        <v>192</v>
      </c>
      <c r="D92" s="210" t="s">
        <v>380</v>
      </c>
      <c r="E92" s="211" t="s">
        <v>1444</v>
      </c>
      <c r="F92" s="212" t="s">
        <v>1445</v>
      </c>
      <c r="G92" s="213" t="s">
        <v>422</v>
      </c>
      <c r="H92" s="214">
        <v>4</v>
      </c>
      <c r="I92" s="215"/>
      <c r="J92" s="216">
        <f>ROUND(I92*H92,2)</f>
        <v>0</v>
      </c>
      <c r="K92" s="212" t="s">
        <v>3</v>
      </c>
      <c r="L92" s="217"/>
      <c r="M92" s="218" t="s">
        <v>3</v>
      </c>
      <c r="N92" s="219" t="s">
        <v>42</v>
      </c>
      <c r="O92" s="72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364</v>
      </c>
      <c r="AT92" s="176" t="s">
        <v>380</v>
      </c>
      <c r="AU92" s="176" t="s">
        <v>81</v>
      </c>
      <c r="AY92" s="19" t="s">
        <v>150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79</v>
      </c>
      <c r="BK92" s="177">
        <f>ROUND(I92*H92,2)</f>
        <v>0</v>
      </c>
      <c r="BL92" s="19" t="s">
        <v>256</v>
      </c>
      <c r="BM92" s="176" t="s">
        <v>1446</v>
      </c>
    </row>
    <row r="93" s="2" customFormat="1">
      <c r="A93" s="38"/>
      <c r="B93" s="164"/>
      <c r="C93" s="165" t="s">
        <v>198</v>
      </c>
      <c r="D93" s="165" t="s">
        <v>152</v>
      </c>
      <c r="E93" s="166" t="s">
        <v>1447</v>
      </c>
      <c r="F93" s="167" t="s">
        <v>1448</v>
      </c>
      <c r="G93" s="168" t="s">
        <v>207</v>
      </c>
      <c r="H93" s="169">
        <v>4</v>
      </c>
      <c r="I93" s="170"/>
      <c r="J93" s="171">
        <f>ROUND(I93*H93,2)</f>
        <v>0</v>
      </c>
      <c r="K93" s="167" t="s">
        <v>617</v>
      </c>
      <c r="L93" s="39"/>
      <c r="M93" s="172" t="s">
        <v>3</v>
      </c>
      <c r="N93" s="173" t="s">
        <v>42</v>
      </c>
      <c r="O93" s="72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256</v>
      </c>
      <c r="AT93" s="176" t="s">
        <v>152</v>
      </c>
      <c r="AU93" s="176" t="s">
        <v>81</v>
      </c>
      <c r="AY93" s="19" t="s">
        <v>150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79</v>
      </c>
      <c r="BK93" s="177">
        <f>ROUND(I93*H93,2)</f>
        <v>0</v>
      </c>
      <c r="BL93" s="19" t="s">
        <v>256</v>
      </c>
      <c r="BM93" s="176" t="s">
        <v>1449</v>
      </c>
    </row>
    <row r="94" s="2" customFormat="1" ht="16.5" customHeight="1">
      <c r="A94" s="38"/>
      <c r="B94" s="164"/>
      <c r="C94" s="165" t="s">
        <v>204</v>
      </c>
      <c r="D94" s="165" t="s">
        <v>152</v>
      </c>
      <c r="E94" s="166" t="s">
        <v>1450</v>
      </c>
      <c r="F94" s="167" t="s">
        <v>1451</v>
      </c>
      <c r="G94" s="168" t="s">
        <v>422</v>
      </c>
      <c r="H94" s="169">
        <v>2</v>
      </c>
      <c r="I94" s="170"/>
      <c r="J94" s="171">
        <f>ROUND(I94*H94,2)</f>
        <v>0</v>
      </c>
      <c r="K94" s="167" t="s">
        <v>3</v>
      </c>
      <c r="L94" s="39"/>
      <c r="M94" s="172" t="s">
        <v>3</v>
      </c>
      <c r="N94" s="173" t="s">
        <v>42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256</v>
      </c>
      <c r="AT94" s="176" t="s">
        <v>152</v>
      </c>
      <c r="AU94" s="176" t="s">
        <v>81</v>
      </c>
      <c r="AY94" s="19" t="s">
        <v>150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79</v>
      </c>
      <c r="BK94" s="177">
        <f>ROUND(I94*H94,2)</f>
        <v>0</v>
      </c>
      <c r="BL94" s="19" t="s">
        <v>256</v>
      </c>
      <c r="BM94" s="176" t="s">
        <v>1452</v>
      </c>
    </row>
    <row r="95" s="2" customFormat="1">
      <c r="A95" s="38"/>
      <c r="B95" s="164"/>
      <c r="C95" s="165" t="s">
        <v>212</v>
      </c>
      <c r="D95" s="165" t="s">
        <v>152</v>
      </c>
      <c r="E95" s="166" t="s">
        <v>1453</v>
      </c>
      <c r="F95" s="167" t="s">
        <v>1454</v>
      </c>
      <c r="G95" s="168" t="s">
        <v>207</v>
      </c>
      <c r="H95" s="169">
        <v>2</v>
      </c>
      <c r="I95" s="170"/>
      <c r="J95" s="171">
        <f>ROUND(I95*H95,2)</f>
        <v>0</v>
      </c>
      <c r="K95" s="167" t="s">
        <v>617</v>
      </c>
      <c r="L95" s="39"/>
      <c r="M95" s="172" t="s">
        <v>3</v>
      </c>
      <c r="N95" s="173" t="s">
        <v>42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256</v>
      </c>
      <c r="AT95" s="176" t="s">
        <v>152</v>
      </c>
      <c r="AU95" s="176" t="s">
        <v>81</v>
      </c>
      <c r="AY95" s="19" t="s">
        <v>150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79</v>
      </c>
      <c r="BK95" s="177">
        <f>ROUND(I95*H95,2)</f>
        <v>0</v>
      </c>
      <c r="BL95" s="19" t="s">
        <v>256</v>
      </c>
      <c r="BM95" s="176" t="s">
        <v>1455</v>
      </c>
    </row>
    <row r="96" s="2" customFormat="1" ht="16.5" customHeight="1">
      <c r="A96" s="38"/>
      <c r="B96" s="164"/>
      <c r="C96" s="165" t="s">
        <v>217</v>
      </c>
      <c r="D96" s="165" t="s">
        <v>152</v>
      </c>
      <c r="E96" s="166" t="s">
        <v>1456</v>
      </c>
      <c r="F96" s="167" t="s">
        <v>1457</v>
      </c>
      <c r="G96" s="168" t="s">
        <v>422</v>
      </c>
      <c r="H96" s="169">
        <v>5</v>
      </c>
      <c r="I96" s="170"/>
      <c r="J96" s="171">
        <f>ROUND(I96*H96,2)</f>
        <v>0</v>
      </c>
      <c r="K96" s="167" t="s">
        <v>3</v>
      </c>
      <c r="L96" s="39"/>
      <c r="M96" s="172" t="s">
        <v>3</v>
      </c>
      <c r="N96" s="173" t="s">
        <v>42</v>
      </c>
      <c r="O96" s="72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256</v>
      </c>
      <c r="AT96" s="176" t="s">
        <v>152</v>
      </c>
      <c r="AU96" s="176" t="s">
        <v>81</v>
      </c>
      <c r="AY96" s="19" t="s">
        <v>150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256</v>
      </c>
      <c r="BM96" s="176" t="s">
        <v>1458</v>
      </c>
    </row>
    <row r="97" s="2" customFormat="1" ht="16.5" customHeight="1">
      <c r="A97" s="38"/>
      <c r="B97" s="164"/>
      <c r="C97" s="165" t="s">
        <v>223</v>
      </c>
      <c r="D97" s="165" t="s">
        <v>152</v>
      </c>
      <c r="E97" s="166" t="s">
        <v>1459</v>
      </c>
      <c r="F97" s="167" t="s">
        <v>1460</v>
      </c>
      <c r="G97" s="168" t="s">
        <v>422</v>
      </c>
      <c r="H97" s="169">
        <v>3</v>
      </c>
      <c r="I97" s="170"/>
      <c r="J97" s="171">
        <f>ROUND(I97*H97,2)</f>
        <v>0</v>
      </c>
      <c r="K97" s="167" t="s">
        <v>3</v>
      </c>
      <c r="L97" s="39"/>
      <c r="M97" s="172" t="s">
        <v>3</v>
      </c>
      <c r="N97" s="173" t="s">
        <v>42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256</v>
      </c>
      <c r="AT97" s="176" t="s">
        <v>152</v>
      </c>
      <c r="AU97" s="176" t="s">
        <v>81</v>
      </c>
      <c r="AY97" s="19" t="s">
        <v>150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79</v>
      </c>
      <c r="BK97" s="177">
        <f>ROUND(I97*H97,2)</f>
        <v>0</v>
      </c>
      <c r="BL97" s="19" t="s">
        <v>256</v>
      </c>
      <c r="BM97" s="176" t="s">
        <v>1461</v>
      </c>
    </row>
    <row r="98" s="2" customFormat="1" ht="33" customHeight="1">
      <c r="A98" s="38"/>
      <c r="B98" s="164"/>
      <c r="C98" s="165" t="s">
        <v>239</v>
      </c>
      <c r="D98" s="165" t="s">
        <v>152</v>
      </c>
      <c r="E98" s="166" t="s">
        <v>1462</v>
      </c>
      <c r="F98" s="167" t="s">
        <v>1463</v>
      </c>
      <c r="G98" s="168" t="s">
        <v>207</v>
      </c>
      <c r="H98" s="169">
        <v>8</v>
      </c>
      <c r="I98" s="170"/>
      <c r="J98" s="171">
        <f>ROUND(I98*H98,2)</f>
        <v>0</v>
      </c>
      <c r="K98" s="167" t="s">
        <v>617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256</v>
      </c>
      <c r="AT98" s="176" t="s">
        <v>152</v>
      </c>
      <c r="AU98" s="176" t="s">
        <v>81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256</v>
      </c>
      <c r="BM98" s="176" t="s">
        <v>1464</v>
      </c>
    </row>
    <row r="99" s="2" customFormat="1">
      <c r="A99" s="38"/>
      <c r="B99" s="164"/>
      <c r="C99" s="210" t="s">
        <v>245</v>
      </c>
      <c r="D99" s="210" t="s">
        <v>380</v>
      </c>
      <c r="E99" s="211" t="s">
        <v>1465</v>
      </c>
      <c r="F99" s="212" t="s">
        <v>1466</v>
      </c>
      <c r="G99" s="213" t="s">
        <v>422</v>
      </c>
      <c r="H99" s="214">
        <v>2</v>
      </c>
      <c r="I99" s="215"/>
      <c r="J99" s="216">
        <f>ROUND(I99*H99,2)</f>
        <v>0</v>
      </c>
      <c r="K99" s="212" t="s">
        <v>3</v>
      </c>
      <c r="L99" s="217"/>
      <c r="M99" s="218" t="s">
        <v>3</v>
      </c>
      <c r="N99" s="219" t="s">
        <v>42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364</v>
      </c>
      <c r="AT99" s="176" t="s">
        <v>380</v>
      </c>
      <c r="AU99" s="176" t="s">
        <v>81</v>
      </c>
      <c r="AY99" s="19" t="s">
        <v>150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256</v>
      </c>
      <c r="BM99" s="176" t="s">
        <v>1467</v>
      </c>
    </row>
    <row r="100" s="14" customFormat="1">
      <c r="A100" s="14"/>
      <c r="B100" s="186"/>
      <c r="C100" s="14"/>
      <c r="D100" s="179" t="s">
        <v>159</v>
      </c>
      <c r="E100" s="14"/>
      <c r="F100" s="188" t="s">
        <v>1468</v>
      </c>
      <c r="G100" s="14"/>
      <c r="H100" s="189">
        <v>2</v>
      </c>
      <c r="I100" s="190"/>
      <c r="J100" s="14"/>
      <c r="K100" s="14"/>
      <c r="L100" s="186"/>
      <c r="M100" s="191"/>
      <c r="N100" s="192"/>
      <c r="O100" s="192"/>
      <c r="P100" s="192"/>
      <c r="Q100" s="192"/>
      <c r="R100" s="192"/>
      <c r="S100" s="192"/>
      <c r="T100" s="19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7" t="s">
        <v>159</v>
      </c>
      <c r="AU100" s="187" t="s">
        <v>81</v>
      </c>
      <c r="AV100" s="14" t="s">
        <v>81</v>
      </c>
      <c r="AW100" s="14" t="s">
        <v>4</v>
      </c>
      <c r="AX100" s="14" t="s">
        <v>79</v>
      </c>
      <c r="AY100" s="187" t="s">
        <v>150</v>
      </c>
    </row>
    <row r="101" s="2" customFormat="1" ht="33" customHeight="1">
      <c r="A101" s="38"/>
      <c r="B101" s="164"/>
      <c r="C101" s="165" t="s">
        <v>9</v>
      </c>
      <c r="D101" s="165" t="s">
        <v>152</v>
      </c>
      <c r="E101" s="166" t="s">
        <v>1469</v>
      </c>
      <c r="F101" s="167" t="s">
        <v>1470</v>
      </c>
      <c r="G101" s="168" t="s">
        <v>207</v>
      </c>
      <c r="H101" s="169">
        <v>2</v>
      </c>
      <c r="I101" s="170"/>
      <c r="J101" s="171">
        <f>ROUND(I101*H101,2)</f>
        <v>0</v>
      </c>
      <c r="K101" s="167" t="s">
        <v>617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256</v>
      </c>
      <c r="AT101" s="176" t="s">
        <v>152</v>
      </c>
      <c r="AU101" s="176" t="s">
        <v>81</v>
      </c>
      <c r="AY101" s="19" t="s">
        <v>150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256</v>
      </c>
      <c r="BM101" s="176" t="s">
        <v>1471</v>
      </c>
    </row>
    <row r="102" s="2" customFormat="1">
      <c r="A102" s="38"/>
      <c r="B102" s="164"/>
      <c r="C102" s="210" t="s">
        <v>256</v>
      </c>
      <c r="D102" s="210" t="s">
        <v>380</v>
      </c>
      <c r="E102" s="211" t="s">
        <v>1472</v>
      </c>
      <c r="F102" s="212" t="s">
        <v>1473</v>
      </c>
      <c r="G102" s="213" t="s">
        <v>422</v>
      </c>
      <c r="H102" s="214">
        <v>8</v>
      </c>
      <c r="I102" s="215"/>
      <c r="J102" s="216">
        <f>ROUND(I102*H102,2)</f>
        <v>0</v>
      </c>
      <c r="K102" s="212" t="s">
        <v>3</v>
      </c>
      <c r="L102" s="217"/>
      <c r="M102" s="218" t="s">
        <v>3</v>
      </c>
      <c r="N102" s="219" t="s">
        <v>42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364</v>
      </c>
      <c r="AT102" s="176" t="s">
        <v>380</v>
      </c>
      <c r="AU102" s="176" t="s">
        <v>81</v>
      </c>
      <c r="AY102" s="19" t="s">
        <v>150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256</v>
      </c>
      <c r="BM102" s="176" t="s">
        <v>1474</v>
      </c>
    </row>
    <row r="103" s="2" customFormat="1">
      <c r="A103" s="38"/>
      <c r="B103" s="164"/>
      <c r="C103" s="165" t="s">
        <v>261</v>
      </c>
      <c r="D103" s="165" t="s">
        <v>152</v>
      </c>
      <c r="E103" s="166" t="s">
        <v>1475</v>
      </c>
      <c r="F103" s="167" t="s">
        <v>1476</v>
      </c>
      <c r="G103" s="168" t="s">
        <v>207</v>
      </c>
      <c r="H103" s="169">
        <v>8</v>
      </c>
      <c r="I103" s="170"/>
      <c r="J103" s="171">
        <f>ROUND(I103*H103,2)</f>
        <v>0</v>
      </c>
      <c r="K103" s="167" t="s">
        <v>617</v>
      </c>
      <c r="L103" s="39"/>
      <c r="M103" s="172" t="s">
        <v>3</v>
      </c>
      <c r="N103" s="173" t="s">
        <v>42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256</v>
      </c>
      <c r="AT103" s="176" t="s">
        <v>152</v>
      </c>
      <c r="AU103" s="176" t="s">
        <v>81</v>
      </c>
      <c r="AY103" s="19" t="s">
        <v>150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256</v>
      </c>
      <c r="BM103" s="176" t="s">
        <v>1477</v>
      </c>
    </row>
    <row r="104" s="2" customFormat="1" ht="16.5" customHeight="1">
      <c r="A104" s="38"/>
      <c r="B104" s="164"/>
      <c r="C104" s="210" t="s">
        <v>268</v>
      </c>
      <c r="D104" s="210" t="s">
        <v>380</v>
      </c>
      <c r="E104" s="211" t="s">
        <v>1478</v>
      </c>
      <c r="F104" s="212" t="s">
        <v>1479</v>
      </c>
      <c r="G104" s="213" t="s">
        <v>422</v>
      </c>
      <c r="H104" s="214">
        <v>3</v>
      </c>
      <c r="I104" s="215"/>
      <c r="J104" s="216">
        <f>ROUND(I104*H104,2)</f>
        <v>0</v>
      </c>
      <c r="K104" s="212" t="s">
        <v>3</v>
      </c>
      <c r="L104" s="217"/>
      <c r="M104" s="218" t="s">
        <v>3</v>
      </c>
      <c r="N104" s="219" t="s">
        <v>42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364</v>
      </c>
      <c r="AT104" s="176" t="s">
        <v>380</v>
      </c>
      <c r="AU104" s="176" t="s">
        <v>81</v>
      </c>
      <c r="AY104" s="19" t="s">
        <v>150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256</v>
      </c>
      <c r="BM104" s="176" t="s">
        <v>1480</v>
      </c>
    </row>
    <row r="105" s="2" customFormat="1">
      <c r="A105" s="38"/>
      <c r="B105" s="164"/>
      <c r="C105" s="165" t="s">
        <v>275</v>
      </c>
      <c r="D105" s="165" t="s">
        <v>152</v>
      </c>
      <c r="E105" s="166" t="s">
        <v>1481</v>
      </c>
      <c r="F105" s="167" t="s">
        <v>1482</v>
      </c>
      <c r="G105" s="168" t="s">
        <v>207</v>
      </c>
      <c r="H105" s="169">
        <v>3</v>
      </c>
      <c r="I105" s="170"/>
      <c r="J105" s="171">
        <f>ROUND(I105*H105,2)</f>
        <v>0</v>
      </c>
      <c r="K105" s="167" t="s">
        <v>617</v>
      </c>
      <c r="L105" s="39"/>
      <c r="M105" s="172" t="s">
        <v>3</v>
      </c>
      <c r="N105" s="173" t="s">
        <v>42</v>
      </c>
      <c r="O105" s="72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256</v>
      </c>
      <c r="AT105" s="176" t="s">
        <v>152</v>
      </c>
      <c r="AU105" s="176" t="s">
        <v>81</v>
      </c>
      <c r="AY105" s="19" t="s">
        <v>150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79</v>
      </c>
      <c r="BK105" s="177">
        <f>ROUND(I105*H105,2)</f>
        <v>0</v>
      </c>
      <c r="BL105" s="19" t="s">
        <v>256</v>
      </c>
      <c r="BM105" s="176" t="s">
        <v>1483</v>
      </c>
    </row>
    <row r="106" s="2" customFormat="1" ht="16.5" customHeight="1">
      <c r="A106" s="38"/>
      <c r="B106" s="164"/>
      <c r="C106" s="210" t="s">
        <v>281</v>
      </c>
      <c r="D106" s="210" t="s">
        <v>380</v>
      </c>
      <c r="E106" s="211" t="s">
        <v>1484</v>
      </c>
      <c r="F106" s="212" t="s">
        <v>1485</v>
      </c>
      <c r="G106" s="213" t="s">
        <v>422</v>
      </c>
      <c r="H106" s="214">
        <v>1</v>
      </c>
      <c r="I106" s="215"/>
      <c r="J106" s="216">
        <f>ROUND(I106*H106,2)</f>
        <v>0</v>
      </c>
      <c r="K106" s="212" t="s">
        <v>3</v>
      </c>
      <c r="L106" s="217"/>
      <c r="M106" s="218" t="s">
        <v>3</v>
      </c>
      <c r="N106" s="219" t="s">
        <v>42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364</v>
      </c>
      <c r="AT106" s="176" t="s">
        <v>380</v>
      </c>
      <c r="AU106" s="176" t="s">
        <v>81</v>
      </c>
      <c r="AY106" s="19" t="s">
        <v>150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256</v>
      </c>
      <c r="BM106" s="176" t="s">
        <v>1486</v>
      </c>
    </row>
    <row r="107" s="2" customFormat="1" ht="16.5" customHeight="1">
      <c r="A107" s="38"/>
      <c r="B107" s="164"/>
      <c r="C107" s="210" t="s">
        <v>8</v>
      </c>
      <c r="D107" s="210" t="s">
        <v>380</v>
      </c>
      <c r="E107" s="211" t="s">
        <v>1487</v>
      </c>
      <c r="F107" s="212" t="s">
        <v>1488</v>
      </c>
      <c r="G107" s="213" t="s">
        <v>422</v>
      </c>
      <c r="H107" s="214">
        <v>1</v>
      </c>
      <c r="I107" s="215"/>
      <c r="J107" s="216">
        <f>ROUND(I107*H107,2)</f>
        <v>0</v>
      </c>
      <c r="K107" s="212" t="s">
        <v>3</v>
      </c>
      <c r="L107" s="217"/>
      <c r="M107" s="218" t="s">
        <v>3</v>
      </c>
      <c r="N107" s="219" t="s">
        <v>42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364</v>
      </c>
      <c r="AT107" s="176" t="s">
        <v>380</v>
      </c>
      <c r="AU107" s="176" t="s">
        <v>81</v>
      </c>
      <c r="AY107" s="19" t="s">
        <v>150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256</v>
      </c>
      <c r="BM107" s="176" t="s">
        <v>1489</v>
      </c>
    </row>
    <row r="108" s="2" customFormat="1" ht="16.5" customHeight="1">
      <c r="A108" s="38"/>
      <c r="B108" s="164"/>
      <c r="C108" s="210" t="s">
        <v>290</v>
      </c>
      <c r="D108" s="210" t="s">
        <v>380</v>
      </c>
      <c r="E108" s="211" t="s">
        <v>1490</v>
      </c>
      <c r="F108" s="212" t="s">
        <v>1491</v>
      </c>
      <c r="G108" s="213" t="s">
        <v>422</v>
      </c>
      <c r="H108" s="214">
        <v>2</v>
      </c>
      <c r="I108" s="215"/>
      <c r="J108" s="216">
        <f>ROUND(I108*H108,2)</f>
        <v>0</v>
      </c>
      <c r="K108" s="212" t="s">
        <v>3</v>
      </c>
      <c r="L108" s="217"/>
      <c r="M108" s="218" t="s">
        <v>3</v>
      </c>
      <c r="N108" s="219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364</v>
      </c>
      <c r="AT108" s="176" t="s">
        <v>380</v>
      </c>
      <c r="AU108" s="176" t="s">
        <v>81</v>
      </c>
      <c r="AY108" s="19" t="s">
        <v>150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256</v>
      </c>
      <c r="BM108" s="176" t="s">
        <v>1492</v>
      </c>
    </row>
    <row r="109" s="14" customFormat="1">
      <c r="A109" s="14"/>
      <c r="B109" s="186"/>
      <c r="C109" s="14"/>
      <c r="D109" s="179" t="s">
        <v>159</v>
      </c>
      <c r="E109" s="14"/>
      <c r="F109" s="188" t="s">
        <v>1468</v>
      </c>
      <c r="G109" s="14"/>
      <c r="H109" s="189">
        <v>2</v>
      </c>
      <c r="I109" s="190"/>
      <c r="J109" s="14"/>
      <c r="K109" s="14"/>
      <c r="L109" s="186"/>
      <c r="M109" s="191"/>
      <c r="N109" s="192"/>
      <c r="O109" s="192"/>
      <c r="P109" s="192"/>
      <c r="Q109" s="192"/>
      <c r="R109" s="192"/>
      <c r="S109" s="192"/>
      <c r="T109" s="19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87" t="s">
        <v>159</v>
      </c>
      <c r="AU109" s="187" t="s">
        <v>81</v>
      </c>
      <c r="AV109" s="14" t="s">
        <v>81</v>
      </c>
      <c r="AW109" s="14" t="s">
        <v>4</v>
      </c>
      <c r="AX109" s="14" t="s">
        <v>79</v>
      </c>
      <c r="AY109" s="187" t="s">
        <v>150</v>
      </c>
    </row>
    <row r="110" s="2" customFormat="1">
      <c r="A110" s="38"/>
      <c r="B110" s="164"/>
      <c r="C110" s="165" t="s">
        <v>295</v>
      </c>
      <c r="D110" s="165" t="s">
        <v>152</v>
      </c>
      <c r="E110" s="166" t="s">
        <v>1493</v>
      </c>
      <c r="F110" s="167" t="s">
        <v>1494</v>
      </c>
      <c r="G110" s="168" t="s">
        <v>207</v>
      </c>
      <c r="H110" s="169">
        <v>4</v>
      </c>
      <c r="I110" s="170"/>
      <c r="J110" s="171">
        <f>ROUND(I110*H110,2)</f>
        <v>0</v>
      </c>
      <c r="K110" s="167" t="s">
        <v>617</v>
      </c>
      <c r="L110" s="39"/>
      <c r="M110" s="172" t="s">
        <v>3</v>
      </c>
      <c r="N110" s="173" t="s">
        <v>42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256</v>
      </c>
      <c r="AT110" s="176" t="s">
        <v>152</v>
      </c>
      <c r="AU110" s="176" t="s">
        <v>81</v>
      </c>
      <c r="AY110" s="19" t="s">
        <v>150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79</v>
      </c>
      <c r="BK110" s="177">
        <f>ROUND(I110*H110,2)</f>
        <v>0</v>
      </c>
      <c r="BL110" s="19" t="s">
        <v>256</v>
      </c>
      <c r="BM110" s="176" t="s">
        <v>1495</v>
      </c>
    </row>
    <row r="111" s="14" customFormat="1">
      <c r="A111" s="14"/>
      <c r="B111" s="186"/>
      <c r="C111" s="14"/>
      <c r="D111" s="179" t="s">
        <v>159</v>
      </c>
      <c r="E111" s="14"/>
      <c r="F111" s="188" t="s">
        <v>1496</v>
      </c>
      <c r="G111" s="14"/>
      <c r="H111" s="189">
        <v>4</v>
      </c>
      <c r="I111" s="190"/>
      <c r="J111" s="14"/>
      <c r="K111" s="14"/>
      <c r="L111" s="186"/>
      <c r="M111" s="191"/>
      <c r="N111" s="192"/>
      <c r="O111" s="192"/>
      <c r="P111" s="192"/>
      <c r="Q111" s="192"/>
      <c r="R111" s="192"/>
      <c r="S111" s="192"/>
      <c r="T111" s="19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87" t="s">
        <v>159</v>
      </c>
      <c r="AU111" s="187" t="s">
        <v>81</v>
      </c>
      <c r="AV111" s="14" t="s">
        <v>81</v>
      </c>
      <c r="AW111" s="14" t="s">
        <v>4</v>
      </c>
      <c r="AX111" s="14" t="s">
        <v>79</v>
      </c>
      <c r="AY111" s="187" t="s">
        <v>150</v>
      </c>
    </row>
    <row r="112" s="2" customFormat="1">
      <c r="A112" s="38"/>
      <c r="B112" s="164"/>
      <c r="C112" s="165" t="s">
        <v>300</v>
      </c>
      <c r="D112" s="165" t="s">
        <v>152</v>
      </c>
      <c r="E112" s="166" t="s">
        <v>1497</v>
      </c>
      <c r="F112" s="167" t="s">
        <v>1498</v>
      </c>
      <c r="G112" s="168" t="s">
        <v>399</v>
      </c>
      <c r="H112" s="169">
        <v>6</v>
      </c>
      <c r="I112" s="170"/>
      <c r="J112" s="171">
        <f>ROUND(I112*H112,2)</f>
        <v>0</v>
      </c>
      <c r="K112" s="167" t="s">
        <v>617</v>
      </c>
      <c r="L112" s="39"/>
      <c r="M112" s="172" t="s">
        <v>3</v>
      </c>
      <c r="N112" s="173" t="s">
        <v>42</v>
      </c>
      <c r="O112" s="72"/>
      <c r="P112" s="174">
        <f>O112*H112</f>
        <v>0</v>
      </c>
      <c r="Q112" s="174">
        <v>0.00175</v>
      </c>
      <c r="R112" s="174">
        <f>Q112*H112</f>
        <v>0.010500000000000001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256</v>
      </c>
      <c r="AT112" s="176" t="s">
        <v>152</v>
      </c>
      <c r="AU112" s="176" t="s">
        <v>81</v>
      </c>
      <c r="AY112" s="19" t="s">
        <v>150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79</v>
      </c>
      <c r="BK112" s="177">
        <f>ROUND(I112*H112,2)</f>
        <v>0</v>
      </c>
      <c r="BL112" s="19" t="s">
        <v>256</v>
      </c>
      <c r="BM112" s="176" t="s">
        <v>1499</v>
      </c>
    </row>
    <row r="113" s="2" customFormat="1">
      <c r="A113" s="38"/>
      <c r="B113" s="164"/>
      <c r="C113" s="165" t="s">
        <v>310</v>
      </c>
      <c r="D113" s="165" t="s">
        <v>152</v>
      </c>
      <c r="E113" s="166" t="s">
        <v>1500</v>
      </c>
      <c r="F113" s="167" t="s">
        <v>1501</v>
      </c>
      <c r="G113" s="168" t="s">
        <v>399</v>
      </c>
      <c r="H113" s="169">
        <v>33</v>
      </c>
      <c r="I113" s="170"/>
      <c r="J113" s="171">
        <f>ROUND(I113*H113,2)</f>
        <v>0</v>
      </c>
      <c r="K113" s="167" t="s">
        <v>617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0.0031199999999999999</v>
      </c>
      <c r="R113" s="174">
        <f>Q113*H113</f>
        <v>0.10296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256</v>
      </c>
      <c r="AT113" s="176" t="s">
        <v>152</v>
      </c>
      <c r="AU113" s="176" t="s">
        <v>81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256</v>
      </c>
      <c r="BM113" s="176" t="s">
        <v>1502</v>
      </c>
    </row>
    <row r="114" s="2" customFormat="1" ht="16.5" customHeight="1">
      <c r="A114" s="38"/>
      <c r="B114" s="164"/>
      <c r="C114" s="165" t="s">
        <v>320</v>
      </c>
      <c r="D114" s="165" t="s">
        <v>152</v>
      </c>
      <c r="E114" s="166" t="s">
        <v>1503</v>
      </c>
      <c r="F114" s="167" t="s">
        <v>1504</v>
      </c>
      <c r="G114" s="168" t="s">
        <v>174</v>
      </c>
      <c r="H114" s="169">
        <v>102</v>
      </c>
      <c r="I114" s="170"/>
      <c r="J114" s="171">
        <f>ROUND(I114*H114,2)</f>
        <v>0</v>
      </c>
      <c r="K114" s="167" t="s">
        <v>3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256</v>
      </c>
      <c r="AT114" s="176" t="s">
        <v>152</v>
      </c>
      <c r="AU114" s="176" t="s">
        <v>81</v>
      </c>
      <c r="AY114" s="19" t="s">
        <v>150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256</v>
      </c>
      <c r="BM114" s="176" t="s">
        <v>1505</v>
      </c>
    </row>
    <row r="115" s="2" customFormat="1" ht="21.75" customHeight="1">
      <c r="A115" s="38"/>
      <c r="B115" s="164"/>
      <c r="C115" s="165" t="s">
        <v>327</v>
      </c>
      <c r="D115" s="165" t="s">
        <v>152</v>
      </c>
      <c r="E115" s="166" t="s">
        <v>1506</v>
      </c>
      <c r="F115" s="167" t="s">
        <v>1507</v>
      </c>
      <c r="G115" s="168" t="s">
        <v>174</v>
      </c>
      <c r="H115" s="169">
        <v>20</v>
      </c>
      <c r="I115" s="170"/>
      <c r="J115" s="171">
        <f>ROUND(I115*H115,2)</f>
        <v>0</v>
      </c>
      <c r="K115" s="167" t="s">
        <v>3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256</v>
      </c>
      <c r="AT115" s="176" t="s">
        <v>152</v>
      </c>
      <c r="AU115" s="176" t="s">
        <v>81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256</v>
      </c>
      <c r="BM115" s="176" t="s">
        <v>1508</v>
      </c>
    </row>
    <row r="116" s="2" customFormat="1" ht="21.75" customHeight="1">
      <c r="A116" s="38"/>
      <c r="B116" s="164"/>
      <c r="C116" s="165" t="s">
        <v>335</v>
      </c>
      <c r="D116" s="165" t="s">
        <v>152</v>
      </c>
      <c r="E116" s="166" t="s">
        <v>1509</v>
      </c>
      <c r="F116" s="167" t="s">
        <v>1510</v>
      </c>
      <c r="G116" s="168" t="s">
        <v>174</v>
      </c>
      <c r="H116" s="169">
        <v>104</v>
      </c>
      <c r="I116" s="170"/>
      <c r="J116" s="171">
        <f>ROUND(I116*H116,2)</f>
        <v>0</v>
      </c>
      <c r="K116" s="167" t="s">
        <v>3</v>
      </c>
      <c r="L116" s="39"/>
      <c r="M116" s="172" t="s">
        <v>3</v>
      </c>
      <c r="N116" s="173" t="s">
        <v>42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256</v>
      </c>
      <c r="AT116" s="176" t="s">
        <v>152</v>
      </c>
      <c r="AU116" s="176" t="s">
        <v>81</v>
      </c>
      <c r="AY116" s="19" t="s">
        <v>150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256</v>
      </c>
      <c r="BM116" s="176" t="s">
        <v>1511</v>
      </c>
    </row>
    <row r="117" s="2" customFormat="1">
      <c r="A117" s="38"/>
      <c r="B117" s="164"/>
      <c r="C117" s="165" t="s">
        <v>344</v>
      </c>
      <c r="D117" s="165" t="s">
        <v>152</v>
      </c>
      <c r="E117" s="166" t="s">
        <v>1512</v>
      </c>
      <c r="F117" s="167" t="s">
        <v>1513</v>
      </c>
      <c r="G117" s="168" t="s">
        <v>417</v>
      </c>
      <c r="H117" s="169">
        <v>1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256</v>
      </c>
      <c r="AT117" s="176" t="s">
        <v>152</v>
      </c>
      <c r="AU117" s="176" t="s">
        <v>81</v>
      </c>
      <c r="AY117" s="19" t="s">
        <v>150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256</v>
      </c>
      <c r="BM117" s="176" t="s">
        <v>1514</v>
      </c>
    </row>
    <row r="118" s="12" customFormat="1" ht="22.8" customHeight="1">
      <c r="A118" s="12"/>
      <c r="B118" s="151"/>
      <c r="C118" s="12"/>
      <c r="D118" s="152" t="s">
        <v>70</v>
      </c>
      <c r="E118" s="162" t="s">
        <v>1515</v>
      </c>
      <c r="F118" s="162" t="s">
        <v>1516</v>
      </c>
      <c r="G118" s="12"/>
      <c r="H118" s="12"/>
      <c r="I118" s="154"/>
      <c r="J118" s="163">
        <f>BK118</f>
        <v>0</v>
      </c>
      <c r="K118" s="12"/>
      <c r="L118" s="151"/>
      <c r="M118" s="156"/>
      <c r="N118" s="157"/>
      <c r="O118" s="157"/>
      <c r="P118" s="158">
        <f>SUM(P119:P124)</f>
        <v>0</v>
      </c>
      <c r="Q118" s="157"/>
      <c r="R118" s="158">
        <f>SUM(R119:R124)</f>
        <v>0</v>
      </c>
      <c r="S118" s="157"/>
      <c r="T118" s="159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2" t="s">
        <v>81</v>
      </c>
      <c r="AT118" s="160" t="s">
        <v>70</v>
      </c>
      <c r="AU118" s="160" t="s">
        <v>79</v>
      </c>
      <c r="AY118" s="152" t="s">
        <v>150</v>
      </c>
      <c r="BK118" s="161">
        <f>SUM(BK119:BK124)</f>
        <v>0</v>
      </c>
    </row>
    <row r="119" s="2" customFormat="1" ht="33" customHeight="1">
      <c r="A119" s="38"/>
      <c r="B119" s="164"/>
      <c r="C119" s="165" t="s">
        <v>350</v>
      </c>
      <c r="D119" s="165" t="s">
        <v>152</v>
      </c>
      <c r="E119" s="166" t="s">
        <v>1517</v>
      </c>
      <c r="F119" s="167" t="s">
        <v>1518</v>
      </c>
      <c r="G119" s="168" t="s">
        <v>422</v>
      </c>
      <c r="H119" s="169">
        <v>1</v>
      </c>
      <c r="I119" s="170"/>
      <c r="J119" s="171">
        <f>ROUND(I119*H119,2)</f>
        <v>0</v>
      </c>
      <c r="K119" s="167" t="s">
        <v>3</v>
      </c>
      <c r="L119" s="39"/>
      <c r="M119" s="172" t="s">
        <v>3</v>
      </c>
      <c r="N119" s="173" t="s">
        <v>42</v>
      </c>
      <c r="O119" s="72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256</v>
      </c>
      <c r="AT119" s="176" t="s">
        <v>152</v>
      </c>
      <c r="AU119" s="176" t="s">
        <v>81</v>
      </c>
      <c r="AY119" s="19" t="s">
        <v>150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79</v>
      </c>
      <c r="BK119" s="177">
        <f>ROUND(I119*H119,2)</f>
        <v>0</v>
      </c>
      <c r="BL119" s="19" t="s">
        <v>256</v>
      </c>
      <c r="BM119" s="176" t="s">
        <v>1519</v>
      </c>
    </row>
    <row r="120" s="2" customFormat="1">
      <c r="A120" s="38"/>
      <c r="B120" s="164"/>
      <c r="C120" s="165" t="s">
        <v>357</v>
      </c>
      <c r="D120" s="165" t="s">
        <v>152</v>
      </c>
      <c r="E120" s="166" t="s">
        <v>1520</v>
      </c>
      <c r="F120" s="167" t="s">
        <v>1521</v>
      </c>
      <c r="G120" s="168" t="s">
        <v>207</v>
      </c>
      <c r="H120" s="169">
        <v>1</v>
      </c>
      <c r="I120" s="170"/>
      <c r="J120" s="171">
        <f>ROUND(I120*H120,2)</f>
        <v>0</v>
      </c>
      <c r="K120" s="167" t="s">
        <v>617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256</v>
      </c>
      <c r="AT120" s="176" t="s">
        <v>152</v>
      </c>
      <c r="AU120" s="176" t="s">
        <v>81</v>
      </c>
      <c r="AY120" s="19" t="s">
        <v>150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256</v>
      </c>
      <c r="BM120" s="176" t="s">
        <v>1522</v>
      </c>
    </row>
    <row r="121" s="2" customFormat="1" ht="21.75" customHeight="1">
      <c r="A121" s="38"/>
      <c r="B121" s="164"/>
      <c r="C121" s="210" t="s">
        <v>364</v>
      </c>
      <c r="D121" s="210" t="s">
        <v>380</v>
      </c>
      <c r="E121" s="211" t="s">
        <v>1523</v>
      </c>
      <c r="F121" s="212" t="s">
        <v>1524</v>
      </c>
      <c r="G121" s="213" t="s">
        <v>399</v>
      </c>
      <c r="H121" s="214">
        <v>3</v>
      </c>
      <c r="I121" s="215"/>
      <c r="J121" s="216">
        <f>ROUND(I121*H121,2)</f>
        <v>0</v>
      </c>
      <c r="K121" s="212" t="s">
        <v>3</v>
      </c>
      <c r="L121" s="217"/>
      <c r="M121" s="218" t="s">
        <v>3</v>
      </c>
      <c r="N121" s="219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364</v>
      </c>
      <c r="AT121" s="176" t="s">
        <v>380</v>
      </c>
      <c r="AU121" s="176" t="s">
        <v>81</v>
      </c>
      <c r="AY121" s="19" t="s">
        <v>150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256</v>
      </c>
      <c r="BM121" s="176" t="s">
        <v>1525</v>
      </c>
    </row>
    <row r="122" s="2" customFormat="1" ht="33" customHeight="1">
      <c r="A122" s="38"/>
      <c r="B122" s="164"/>
      <c r="C122" s="165" t="s">
        <v>370</v>
      </c>
      <c r="D122" s="165" t="s">
        <v>152</v>
      </c>
      <c r="E122" s="166" t="s">
        <v>1526</v>
      </c>
      <c r="F122" s="167" t="s">
        <v>1527</v>
      </c>
      <c r="G122" s="168" t="s">
        <v>399</v>
      </c>
      <c r="H122" s="169">
        <v>3</v>
      </c>
      <c r="I122" s="170"/>
      <c r="J122" s="171">
        <f>ROUND(I122*H122,2)</f>
        <v>0</v>
      </c>
      <c r="K122" s="167" t="s">
        <v>617</v>
      </c>
      <c r="L122" s="39"/>
      <c r="M122" s="172" t="s">
        <v>3</v>
      </c>
      <c r="N122" s="173" t="s">
        <v>42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256</v>
      </c>
      <c r="AT122" s="176" t="s">
        <v>152</v>
      </c>
      <c r="AU122" s="176" t="s">
        <v>81</v>
      </c>
      <c r="AY122" s="19" t="s">
        <v>150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79</v>
      </c>
      <c r="BK122" s="177">
        <f>ROUND(I122*H122,2)</f>
        <v>0</v>
      </c>
      <c r="BL122" s="19" t="s">
        <v>256</v>
      </c>
      <c r="BM122" s="176" t="s">
        <v>1528</v>
      </c>
    </row>
    <row r="123" s="2" customFormat="1" ht="21.75" customHeight="1">
      <c r="A123" s="38"/>
      <c r="B123" s="164"/>
      <c r="C123" s="210" t="s">
        <v>373</v>
      </c>
      <c r="D123" s="210" t="s">
        <v>380</v>
      </c>
      <c r="E123" s="211" t="s">
        <v>1529</v>
      </c>
      <c r="F123" s="212" t="s">
        <v>1530</v>
      </c>
      <c r="G123" s="213" t="s">
        <v>399</v>
      </c>
      <c r="H123" s="214">
        <v>3</v>
      </c>
      <c r="I123" s="215"/>
      <c r="J123" s="216">
        <f>ROUND(I123*H123,2)</f>
        <v>0</v>
      </c>
      <c r="K123" s="212" t="s">
        <v>3</v>
      </c>
      <c r="L123" s="217"/>
      <c r="M123" s="218" t="s">
        <v>3</v>
      </c>
      <c r="N123" s="219" t="s">
        <v>42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364</v>
      </c>
      <c r="AT123" s="176" t="s">
        <v>380</v>
      </c>
      <c r="AU123" s="176" t="s">
        <v>81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256</v>
      </c>
      <c r="BM123" s="176" t="s">
        <v>1531</v>
      </c>
    </row>
    <row r="124" s="2" customFormat="1" ht="33" customHeight="1">
      <c r="A124" s="38"/>
      <c r="B124" s="164"/>
      <c r="C124" s="165" t="s">
        <v>379</v>
      </c>
      <c r="D124" s="165" t="s">
        <v>152</v>
      </c>
      <c r="E124" s="166" t="s">
        <v>1532</v>
      </c>
      <c r="F124" s="167" t="s">
        <v>1533</v>
      </c>
      <c r="G124" s="168" t="s">
        <v>399</v>
      </c>
      <c r="H124" s="169">
        <v>3</v>
      </c>
      <c r="I124" s="170"/>
      <c r="J124" s="171">
        <f>ROUND(I124*H124,2)</f>
        <v>0</v>
      </c>
      <c r="K124" s="167" t="s">
        <v>617</v>
      </c>
      <c r="L124" s="39"/>
      <c r="M124" s="172" t="s">
        <v>3</v>
      </c>
      <c r="N124" s="173" t="s">
        <v>42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256</v>
      </c>
      <c r="AT124" s="176" t="s">
        <v>152</v>
      </c>
      <c r="AU124" s="176" t="s">
        <v>81</v>
      </c>
      <c r="AY124" s="19" t="s">
        <v>150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79</v>
      </c>
      <c r="BK124" s="177">
        <f>ROUND(I124*H124,2)</f>
        <v>0</v>
      </c>
      <c r="BL124" s="19" t="s">
        <v>256</v>
      </c>
      <c r="BM124" s="176" t="s">
        <v>1534</v>
      </c>
    </row>
    <row r="125" s="12" customFormat="1" ht="22.8" customHeight="1">
      <c r="A125" s="12"/>
      <c r="B125" s="151"/>
      <c r="C125" s="12"/>
      <c r="D125" s="152" t="s">
        <v>70</v>
      </c>
      <c r="E125" s="162" t="s">
        <v>1201</v>
      </c>
      <c r="F125" s="162" t="s">
        <v>1202</v>
      </c>
      <c r="G125" s="12"/>
      <c r="H125" s="12"/>
      <c r="I125" s="154"/>
      <c r="J125" s="163">
        <f>BK125</f>
        <v>0</v>
      </c>
      <c r="K125" s="12"/>
      <c r="L125" s="151"/>
      <c r="M125" s="156"/>
      <c r="N125" s="157"/>
      <c r="O125" s="157"/>
      <c r="P125" s="158">
        <f>SUM(P126:P131)</f>
        <v>0</v>
      </c>
      <c r="Q125" s="157"/>
      <c r="R125" s="158">
        <f>SUM(R126:R131)</f>
        <v>0</v>
      </c>
      <c r="S125" s="157"/>
      <c r="T125" s="159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2" t="s">
        <v>157</v>
      </c>
      <c r="AT125" s="160" t="s">
        <v>70</v>
      </c>
      <c r="AU125" s="160" t="s">
        <v>79</v>
      </c>
      <c r="AY125" s="152" t="s">
        <v>150</v>
      </c>
      <c r="BK125" s="161">
        <f>SUM(BK126:BK131)</f>
        <v>0</v>
      </c>
    </row>
    <row r="126" s="2" customFormat="1" ht="16.5" customHeight="1">
      <c r="A126" s="38"/>
      <c r="B126" s="164"/>
      <c r="C126" s="165" t="s">
        <v>386</v>
      </c>
      <c r="D126" s="165" t="s">
        <v>152</v>
      </c>
      <c r="E126" s="166" t="s">
        <v>1535</v>
      </c>
      <c r="F126" s="167" t="s">
        <v>1206</v>
      </c>
      <c r="G126" s="168" t="s">
        <v>1207</v>
      </c>
      <c r="H126" s="225"/>
      <c r="I126" s="170"/>
      <c r="J126" s="171">
        <f>ROUND(I126*H126,2)</f>
        <v>0</v>
      </c>
      <c r="K126" s="167" t="s">
        <v>3</v>
      </c>
      <c r="L126" s="39"/>
      <c r="M126" s="172" t="s">
        <v>3</v>
      </c>
      <c r="N126" s="173" t="s">
        <v>42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1536</v>
      </c>
      <c r="AT126" s="176" t="s">
        <v>152</v>
      </c>
      <c r="AU126" s="176" t="s">
        <v>81</v>
      </c>
      <c r="AY126" s="19" t="s">
        <v>150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79</v>
      </c>
      <c r="BK126" s="177">
        <f>ROUND(I126*H126,2)</f>
        <v>0</v>
      </c>
      <c r="BL126" s="19" t="s">
        <v>1536</v>
      </c>
      <c r="BM126" s="176" t="s">
        <v>1537</v>
      </c>
    </row>
    <row r="127" s="2" customFormat="1" ht="44.25" customHeight="1">
      <c r="A127" s="38"/>
      <c r="B127" s="164"/>
      <c r="C127" s="165" t="s">
        <v>390</v>
      </c>
      <c r="D127" s="165" t="s">
        <v>152</v>
      </c>
      <c r="E127" s="166" t="s">
        <v>1538</v>
      </c>
      <c r="F127" s="167" t="s">
        <v>1539</v>
      </c>
      <c r="G127" s="168" t="s">
        <v>1207</v>
      </c>
      <c r="H127" s="225"/>
      <c r="I127" s="170"/>
      <c r="J127" s="171">
        <f>ROUND(I127*H127,2)</f>
        <v>0</v>
      </c>
      <c r="K127" s="167" t="s">
        <v>617</v>
      </c>
      <c r="L127" s="39"/>
      <c r="M127" s="172" t="s">
        <v>3</v>
      </c>
      <c r="N127" s="173" t="s">
        <v>42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1536</v>
      </c>
      <c r="AT127" s="176" t="s">
        <v>152</v>
      </c>
      <c r="AU127" s="176" t="s">
        <v>81</v>
      </c>
      <c r="AY127" s="19" t="s">
        <v>150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79</v>
      </c>
      <c r="BK127" s="177">
        <f>ROUND(I127*H127,2)</f>
        <v>0</v>
      </c>
      <c r="BL127" s="19" t="s">
        <v>1536</v>
      </c>
      <c r="BM127" s="176" t="s">
        <v>1540</v>
      </c>
    </row>
    <row r="128" s="2" customFormat="1" ht="16.5" customHeight="1">
      <c r="A128" s="38"/>
      <c r="B128" s="164"/>
      <c r="C128" s="165" t="s">
        <v>396</v>
      </c>
      <c r="D128" s="165" t="s">
        <v>152</v>
      </c>
      <c r="E128" s="166" t="s">
        <v>1541</v>
      </c>
      <c r="F128" s="167" t="s">
        <v>1542</v>
      </c>
      <c r="G128" s="168" t="s">
        <v>422</v>
      </c>
      <c r="H128" s="169">
        <v>1</v>
      </c>
      <c r="I128" s="170"/>
      <c r="J128" s="171">
        <f>ROUND(I128*H128,2)</f>
        <v>0</v>
      </c>
      <c r="K128" s="167" t="s">
        <v>3</v>
      </c>
      <c r="L128" s="39"/>
      <c r="M128" s="172" t="s">
        <v>3</v>
      </c>
      <c r="N128" s="173" t="s">
        <v>42</v>
      </c>
      <c r="O128" s="72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6" t="s">
        <v>1536</v>
      </c>
      <c r="AT128" s="176" t="s">
        <v>152</v>
      </c>
      <c r="AU128" s="176" t="s">
        <v>81</v>
      </c>
      <c r="AY128" s="19" t="s">
        <v>150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9" t="s">
        <v>79</v>
      </c>
      <c r="BK128" s="177">
        <f>ROUND(I128*H128,2)</f>
        <v>0</v>
      </c>
      <c r="BL128" s="19" t="s">
        <v>1536</v>
      </c>
      <c r="BM128" s="176" t="s">
        <v>1543</v>
      </c>
    </row>
    <row r="129" s="2" customFormat="1" ht="21.75" customHeight="1">
      <c r="A129" s="38"/>
      <c r="B129" s="164"/>
      <c r="C129" s="165" t="s">
        <v>406</v>
      </c>
      <c r="D129" s="165" t="s">
        <v>152</v>
      </c>
      <c r="E129" s="166" t="s">
        <v>1544</v>
      </c>
      <c r="F129" s="167" t="s">
        <v>1545</v>
      </c>
      <c r="G129" s="168" t="s">
        <v>417</v>
      </c>
      <c r="H129" s="169">
        <v>1</v>
      </c>
      <c r="I129" s="170"/>
      <c r="J129" s="171">
        <f>ROUND(I129*H129,2)</f>
        <v>0</v>
      </c>
      <c r="K129" s="167" t="s">
        <v>3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1536</v>
      </c>
      <c r="AT129" s="176" t="s">
        <v>152</v>
      </c>
      <c r="AU129" s="176" t="s">
        <v>81</v>
      </c>
      <c r="AY129" s="19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1536</v>
      </c>
      <c r="BM129" s="176" t="s">
        <v>1546</v>
      </c>
    </row>
    <row r="130" s="2" customFormat="1" ht="16.5" customHeight="1">
      <c r="A130" s="38"/>
      <c r="B130" s="164"/>
      <c r="C130" s="165" t="s">
        <v>414</v>
      </c>
      <c r="D130" s="165" t="s">
        <v>152</v>
      </c>
      <c r="E130" s="166" t="s">
        <v>1547</v>
      </c>
      <c r="F130" s="167" t="s">
        <v>1548</v>
      </c>
      <c r="G130" s="168" t="s">
        <v>417</v>
      </c>
      <c r="H130" s="169">
        <v>1</v>
      </c>
      <c r="I130" s="170"/>
      <c r="J130" s="171">
        <f>ROUND(I130*H130,2)</f>
        <v>0</v>
      </c>
      <c r="K130" s="167" t="s">
        <v>3</v>
      </c>
      <c r="L130" s="39"/>
      <c r="M130" s="172" t="s">
        <v>3</v>
      </c>
      <c r="N130" s="173" t="s">
        <v>42</v>
      </c>
      <c r="O130" s="72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1536</v>
      </c>
      <c r="AT130" s="176" t="s">
        <v>152</v>
      </c>
      <c r="AU130" s="176" t="s">
        <v>81</v>
      </c>
      <c r="AY130" s="19" t="s">
        <v>150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79</v>
      </c>
      <c r="BK130" s="177">
        <f>ROUND(I130*H130,2)</f>
        <v>0</v>
      </c>
      <c r="BL130" s="19" t="s">
        <v>1536</v>
      </c>
      <c r="BM130" s="176" t="s">
        <v>1549</v>
      </c>
    </row>
    <row r="131" s="2" customFormat="1" ht="16.5" customHeight="1">
      <c r="A131" s="38"/>
      <c r="B131" s="164"/>
      <c r="C131" s="165" t="s">
        <v>419</v>
      </c>
      <c r="D131" s="165" t="s">
        <v>152</v>
      </c>
      <c r="E131" s="166" t="s">
        <v>1550</v>
      </c>
      <c r="F131" s="167" t="s">
        <v>1551</v>
      </c>
      <c r="G131" s="168" t="s">
        <v>422</v>
      </c>
      <c r="H131" s="169">
        <v>1</v>
      </c>
      <c r="I131" s="170"/>
      <c r="J131" s="171">
        <f>ROUND(I131*H131,2)</f>
        <v>0</v>
      </c>
      <c r="K131" s="167" t="s">
        <v>3</v>
      </c>
      <c r="L131" s="39"/>
      <c r="M131" s="220" t="s">
        <v>3</v>
      </c>
      <c r="N131" s="221" t="s">
        <v>42</v>
      </c>
      <c r="O131" s="222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1536</v>
      </c>
      <c r="AT131" s="176" t="s">
        <v>152</v>
      </c>
      <c r="AU131" s="176" t="s">
        <v>81</v>
      </c>
      <c r="AY131" s="19" t="s">
        <v>150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79</v>
      </c>
      <c r="BK131" s="177">
        <f>ROUND(I131*H131,2)</f>
        <v>0</v>
      </c>
      <c r="BL131" s="19" t="s">
        <v>1536</v>
      </c>
      <c r="BM131" s="176" t="s">
        <v>1552</v>
      </c>
    </row>
    <row r="132" s="2" customFormat="1" ht="6.96" customHeight="1">
      <c r="A132" s="38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39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autoFilter ref="C82:K13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1553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ROUND(J93,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ROUND((SUM(BE93:BE177)),  2)</f>
        <v>0</v>
      </c>
      <c r="G33" s="38"/>
      <c r="H33" s="38"/>
      <c r="I33" s="123">
        <v>0.20999999999999999</v>
      </c>
      <c r="J33" s="122">
        <f>ROUND(((SUM(BE93:BE177))*I33),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ROUND((SUM(BF93:BF177)),  2)</f>
        <v>0</v>
      </c>
      <c r="G34" s="38"/>
      <c r="H34" s="38"/>
      <c r="I34" s="123">
        <v>0.14999999999999999</v>
      </c>
      <c r="J34" s="122">
        <f>ROUND(((SUM(BF93:BF177))*I34),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ROUND((SUM(BG93:BG177)),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ROUND((SUM(BH93:BH177)),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ROUND((SUM(BI93:BI177)),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D.1.4.E - Zdravotně technické instalace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J93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J94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1554</v>
      </c>
      <c r="E61" s="139"/>
      <c r="F61" s="139"/>
      <c r="G61" s="139"/>
      <c r="H61" s="139"/>
      <c r="I61" s="139"/>
      <c r="J61" s="140">
        <f>J95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7"/>
      <c r="C62" s="10"/>
      <c r="D62" s="138" t="s">
        <v>1555</v>
      </c>
      <c r="E62" s="139"/>
      <c r="F62" s="139"/>
      <c r="G62" s="139"/>
      <c r="H62" s="139"/>
      <c r="I62" s="139"/>
      <c r="J62" s="140">
        <f>J96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37"/>
      <c r="C63" s="10"/>
      <c r="D63" s="138" t="s">
        <v>1556</v>
      </c>
      <c r="E63" s="139"/>
      <c r="F63" s="139"/>
      <c r="G63" s="139"/>
      <c r="H63" s="139"/>
      <c r="I63" s="139"/>
      <c r="J63" s="140">
        <f>J101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37"/>
      <c r="C64" s="10"/>
      <c r="D64" s="138" t="s">
        <v>1557</v>
      </c>
      <c r="E64" s="139"/>
      <c r="F64" s="139"/>
      <c r="G64" s="139"/>
      <c r="H64" s="139"/>
      <c r="I64" s="139"/>
      <c r="J64" s="140">
        <f>J112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37"/>
      <c r="C65" s="10"/>
      <c r="D65" s="138" t="s">
        <v>1558</v>
      </c>
      <c r="E65" s="139"/>
      <c r="F65" s="139"/>
      <c r="G65" s="139"/>
      <c r="H65" s="139"/>
      <c r="I65" s="139"/>
      <c r="J65" s="140">
        <f>J119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7"/>
      <c r="C66" s="10"/>
      <c r="D66" s="138" t="s">
        <v>1559</v>
      </c>
      <c r="E66" s="139"/>
      <c r="F66" s="139"/>
      <c r="G66" s="139"/>
      <c r="H66" s="139"/>
      <c r="I66" s="139"/>
      <c r="J66" s="140">
        <f>J125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7"/>
      <c r="C67" s="10"/>
      <c r="D67" s="138" t="s">
        <v>1560</v>
      </c>
      <c r="E67" s="139"/>
      <c r="F67" s="139"/>
      <c r="G67" s="139"/>
      <c r="H67" s="139"/>
      <c r="I67" s="139"/>
      <c r="J67" s="140">
        <f>J127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1561</v>
      </c>
      <c r="E68" s="139"/>
      <c r="F68" s="139"/>
      <c r="G68" s="139"/>
      <c r="H68" s="139"/>
      <c r="I68" s="139"/>
      <c r="J68" s="140">
        <f>J132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37"/>
      <c r="C69" s="10"/>
      <c r="D69" s="138" t="s">
        <v>1562</v>
      </c>
      <c r="E69" s="139"/>
      <c r="F69" s="139"/>
      <c r="G69" s="139"/>
      <c r="H69" s="139"/>
      <c r="I69" s="139"/>
      <c r="J69" s="140">
        <f>J133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37"/>
      <c r="C70" s="10"/>
      <c r="D70" s="138" t="s">
        <v>1563</v>
      </c>
      <c r="E70" s="139"/>
      <c r="F70" s="139"/>
      <c r="G70" s="139"/>
      <c r="H70" s="139"/>
      <c r="I70" s="139"/>
      <c r="J70" s="140">
        <f>J144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37"/>
      <c r="C71" s="10"/>
      <c r="D71" s="138" t="s">
        <v>1564</v>
      </c>
      <c r="E71" s="139"/>
      <c r="F71" s="139"/>
      <c r="G71" s="139"/>
      <c r="H71" s="139"/>
      <c r="I71" s="139"/>
      <c r="J71" s="140">
        <f>J163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37"/>
      <c r="C72" s="10"/>
      <c r="D72" s="138" t="s">
        <v>1565</v>
      </c>
      <c r="E72" s="139"/>
      <c r="F72" s="139"/>
      <c r="G72" s="139"/>
      <c r="H72" s="139"/>
      <c r="I72" s="139"/>
      <c r="J72" s="140">
        <f>J169</f>
        <v>0</v>
      </c>
      <c r="K72" s="10"/>
      <c r="L72" s="13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37"/>
      <c r="C73" s="10"/>
      <c r="D73" s="138" t="s">
        <v>1566</v>
      </c>
      <c r="E73" s="139"/>
      <c r="F73" s="139"/>
      <c r="G73" s="139"/>
      <c r="H73" s="139"/>
      <c r="I73" s="139"/>
      <c r="J73" s="140">
        <f>J172</f>
        <v>0</v>
      </c>
      <c r="K73" s="10"/>
      <c r="L73" s="13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135</v>
      </c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17</v>
      </c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115" t="str">
        <f>E7</f>
        <v>MŠ Delfínek</v>
      </c>
      <c r="F83" s="32"/>
      <c r="G83" s="32"/>
      <c r="H83" s="32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104</v>
      </c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62" t="str">
        <f>E9</f>
        <v>D.1.4.E - Zdravotně technické instalace</v>
      </c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38"/>
      <c r="E87" s="38"/>
      <c r="F87" s="27" t="str">
        <f>F12</f>
        <v>MŠ Delfínek</v>
      </c>
      <c r="G87" s="38"/>
      <c r="H87" s="38"/>
      <c r="I87" s="32" t="s">
        <v>22</v>
      </c>
      <c r="J87" s="64" t="str">
        <f>IF(J12="","",J12)</f>
        <v>3. 2. 2021</v>
      </c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38"/>
      <c r="E89" s="38"/>
      <c r="F89" s="27" t="str">
        <f>E15</f>
        <v>Statutární město Liberec</v>
      </c>
      <c r="G89" s="38"/>
      <c r="H89" s="38"/>
      <c r="I89" s="32" t="s">
        <v>30</v>
      </c>
      <c r="J89" s="36" t="str">
        <f>E21</f>
        <v xml:space="preserve"> </v>
      </c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38"/>
      <c r="E90" s="38"/>
      <c r="F90" s="27" t="str">
        <f>IF(E18="","",E18)</f>
        <v>Vyplň údaj</v>
      </c>
      <c r="G90" s="38"/>
      <c r="H90" s="38"/>
      <c r="I90" s="32" t="s">
        <v>33</v>
      </c>
      <c r="J90" s="36" t="str">
        <f>E24</f>
        <v>DIGITRONIC CZ s.r.o.</v>
      </c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41"/>
      <c r="B92" s="142"/>
      <c r="C92" s="143" t="s">
        <v>136</v>
      </c>
      <c r="D92" s="144" t="s">
        <v>56</v>
      </c>
      <c r="E92" s="144" t="s">
        <v>52</v>
      </c>
      <c r="F92" s="144" t="s">
        <v>53</v>
      </c>
      <c r="G92" s="144" t="s">
        <v>137</v>
      </c>
      <c r="H92" s="144" t="s">
        <v>138</v>
      </c>
      <c r="I92" s="144" t="s">
        <v>139</v>
      </c>
      <c r="J92" s="144" t="s">
        <v>108</v>
      </c>
      <c r="K92" s="145" t="s">
        <v>140</v>
      </c>
      <c r="L92" s="146"/>
      <c r="M92" s="80" t="s">
        <v>3</v>
      </c>
      <c r="N92" s="81" t="s">
        <v>41</v>
      </c>
      <c r="O92" s="81" t="s">
        <v>141</v>
      </c>
      <c r="P92" s="81" t="s">
        <v>142</v>
      </c>
      <c r="Q92" s="81" t="s">
        <v>143</v>
      </c>
      <c r="R92" s="81" t="s">
        <v>144</v>
      </c>
      <c r="S92" s="81" t="s">
        <v>145</v>
      </c>
      <c r="T92" s="82" t="s">
        <v>146</v>
      </c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</row>
    <row r="93" s="2" customFormat="1" ht="22.8" customHeight="1">
      <c r="A93" s="38"/>
      <c r="B93" s="39"/>
      <c r="C93" s="87" t="s">
        <v>147</v>
      </c>
      <c r="D93" s="38"/>
      <c r="E93" s="38"/>
      <c r="F93" s="38"/>
      <c r="G93" s="38"/>
      <c r="H93" s="38"/>
      <c r="I93" s="38"/>
      <c r="J93" s="147">
        <f>BK93</f>
        <v>0</v>
      </c>
      <c r="K93" s="38"/>
      <c r="L93" s="39"/>
      <c r="M93" s="83"/>
      <c r="N93" s="68"/>
      <c r="O93" s="84"/>
      <c r="P93" s="148">
        <f>P94</f>
        <v>0</v>
      </c>
      <c r="Q93" s="84"/>
      <c r="R93" s="148">
        <f>R94</f>
        <v>1.72336</v>
      </c>
      <c r="S93" s="84"/>
      <c r="T93" s="149">
        <f>T94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70</v>
      </c>
      <c r="AU93" s="19" t="s">
        <v>109</v>
      </c>
      <c r="BK93" s="150">
        <f>BK94</f>
        <v>0</v>
      </c>
    </row>
    <row r="94" s="12" customFormat="1" ht="25.92" customHeight="1">
      <c r="A94" s="12"/>
      <c r="B94" s="151"/>
      <c r="C94" s="12"/>
      <c r="D94" s="152" t="s">
        <v>70</v>
      </c>
      <c r="E94" s="153" t="s">
        <v>564</v>
      </c>
      <c r="F94" s="153" t="s">
        <v>565</v>
      </c>
      <c r="G94" s="12"/>
      <c r="H94" s="12"/>
      <c r="I94" s="154"/>
      <c r="J94" s="155">
        <f>BK94</f>
        <v>0</v>
      </c>
      <c r="K94" s="12"/>
      <c r="L94" s="151"/>
      <c r="M94" s="156"/>
      <c r="N94" s="157"/>
      <c r="O94" s="157"/>
      <c r="P94" s="158">
        <f>P95+P132</f>
        <v>0</v>
      </c>
      <c r="Q94" s="157"/>
      <c r="R94" s="158">
        <f>R95+R132</f>
        <v>1.72336</v>
      </c>
      <c r="S94" s="157"/>
      <c r="T94" s="159">
        <f>T95+T132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2" t="s">
        <v>81</v>
      </c>
      <c r="AT94" s="160" t="s">
        <v>70</v>
      </c>
      <c r="AU94" s="160" t="s">
        <v>71</v>
      </c>
      <c r="AY94" s="152" t="s">
        <v>150</v>
      </c>
      <c r="BK94" s="161">
        <f>BK95+BK132</f>
        <v>0</v>
      </c>
    </row>
    <row r="95" s="12" customFormat="1" ht="22.8" customHeight="1">
      <c r="A95" s="12"/>
      <c r="B95" s="151"/>
      <c r="C95" s="12"/>
      <c r="D95" s="152" t="s">
        <v>70</v>
      </c>
      <c r="E95" s="162" t="s">
        <v>1567</v>
      </c>
      <c r="F95" s="162" t="s">
        <v>1568</v>
      </c>
      <c r="G95" s="12"/>
      <c r="H95" s="12"/>
      <c r="I95" s="154"/>
      <c r="J95" s="163">
        <f>BK95</f>
        <v>0</v>
      </c>
      <c r="K95" s="12"/>
      <c r="L95" s="151"/>
      <c r="M95" s="156"/>
      <c r="N95" s="157"/>
      <c r="O95" s="157"/>
      <c r="P95" s="158">
        <f>P96+P101+P112+P119+P125+P127</f>
        <v>0</v>
      </c>
      <c r="Q95" s="157"/>
      <c r="R95" s="158">
        <f>R96+R101+R112+R119+R125+R127</f>
        <v>0.74066999999999994</v>
      </c>
      <c r="S95" s="157"/>
      <c r="T95" s="159">
        <f>T96+T101+T112+T119+T125+T127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2" t="s">
        <v>81</v>
      </c>
      <c r="AT95" s="160" t="s">
        <v>70</v>
      </c>
      <c r="AU95" s="160" t="s">
        <v>79</v>
      </c>
      <c r="AY95" s="152" t="s">
        <v>150</v>
      </c>
      <c r="BK95" s="161">
        <f>BK96+BK101+BK112+BK119+BK125+BK127</f>
        <v>0</v>
      </c>
    </row>
    <row r="96" s="12" customFormat="1" ht="20.88" customHeight="1">
      <c r="A96" s="12"/>
      <c r="B96" s="151"/>
      <c r="C96" s="12"/>
      <c r="D96" s="152" t="s">
        <v>70</v>
      </c>
      <c r="E96" s="162" t="s">
        <v>1569</v>
      </c>
      <c r="F96" s="162" t="s">
        <v>1570</v>
      </c>
      <c r="G96" s="12"/>
      <c r="H96" s="12"/>
      <c r="I96" s="154"/>
      <c r="J96" s="163">
        <f>BK96</f>
        <v>0</v>
      </c>
      <c r="K96" s="12"/>
      <c r="L96" s="151"/>
      <c r="M96" s="156"/>
      <c r="N96" s="157"/>
      <c r="O96" s="157"/>
      <c r="P96" s="158">
        <f>SUM(P97:P100)</f>
        <v>0</v>
      </c>
      <c r="Q96" s="157"/>
      <c r="R96" s="158">
        <f>SUM(R97:R100)</f>
        <v>0.098559999999999995</v>
      </c>
      <c r="S96" s="157"/>
      <c r="T96" s="15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2" t="s">
        <v>81</v>
      </c>
      <c r="AT96" s="160" t="s">
        <v>70</v>
      </c>
      <c r="AU96" s="160" t="s">
        <v>81</v>
      </c>
      <c r="AY96" s="152" t="s">
        <v>150</v>
      </c>
      <c r="BK96" s="161">
        <f>SUM(BK97:BK100)</f>
        <v>0</v>
      </c>
    </row>
    <row r="97" s="2" customFormat="1" ht="21.75" customHeight="1">
      <c r="A97" s="38"/>
      <c r="B97" s="164"/>
      <c r="C97" s="165" t="s">
        <v>79</v>
      </c>
      <c r="D97" s="165" t="s">
        <v>152</v>
      </c>
      <c r="E97" s="166" t="s">
        <v>1571</v>
      </c>
      <c r="F97" s="167" t="s">
        <v>1572</v>
      </c>
      <c r="G97" s="168" t="s">
        <v>399</v>
      </c>
      <c r="H97" s="169">
        <v>8</v>
      </c>
      <c r="I97" s="170"/>
      <c r="J97" s="171">
        <f>ROUND(I97*H97,2)</f>
        <v>0</v>
      </c>
      <c r="K97" s="167" t="s">
        <v>156</v>
      </c>
      <c r="L97" s="39"/>
      <c r="M97" s="172" t="s">
        <v>3</v>
      </c>
      <c r="N97" s="173" t="s">
        <v>42</v>
      </c>
      <c r="O97" s="72"/>
      <c r="P97" s="174">
        <f>O97*H97</f>
        <v>0</v>
      </c>
      <c r="Q97" s="174">
        <v>0.012319999999999999</v>
      </c>
      <c r="R97" s="174">
        <f>Q97*H97</f>
        <v>0.098559999999999995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256</v>
      </c>
      <c r="AT97" s="176" t="s">
        <v>152</v>
      </c>
      <c r="AU97" s="176" t="s">
        <v>166</v>
      </c>
      <c r="AY97" s="19" t="s">
        <v>150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79</v>
      </c>
      <c r="BK97" s="177">
        <f>ROUND(I97*H97,2)</f>
        <v>0</v>
      </c>
      <c r="BL97" s="19" t="s">
        <v>256</v>
      </c>
      <c r="BM97" s="176" t="s">
        <v>1573</v>
      </c>
    </row>
    <row r="98" s="2" customFormat="1" ht="16.5" customHeight="1">
      <c r="A98" s="38"/>
      <c r="B98" s="164"/>
      <c r="C98" s="165" t="s">
        <v>81</v>
      </c>
      <c r="D98" s="165" t="s">
        <v>152</v>
      </c>
      <c r="E98" s="166" t="s">
        <v>1574</v>
      </c>
      <c r="F98" s="167" t="s">
        <v>1575</v>
      </c>
      <c r="G98" s="168" t="s">
        <v>181</v>
      </c>
      <c r="H98" s="169">
        <v>9</v>
      </c>
      <c r="I98" s="170"/>
      <c r="J98" s="171">
        <f>ROUND(I98*H98,2)</f>
        <v>0</v>
      </c>
      <c r="K98" s="167" t="s">
        <v>3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256</v>
      </c>
      <c r="AT98" s="176" t="s">
        <v>152</v>
      </c>
      <c r="AU98" s="176" t="s">
        <v>166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256</v>
      </c>
      <c r="BM98" s="176" t="s">
        <v>1576</v>
      </c>
    </row>
    <row r="99" s="14" customFormat="1">
      <c r="A99" s="14"/>
      <c r="B99" s="186"/>
      <c r="C99" s="14"/>
      <c r="D99" s="179" t="s">
        <v>159</v>
      </c>
      <c r="E99" s="14"/>
      <c r="F99" s="188" t="s">
        <v>1577</v>
      </c>
      <c r="G99" s="14"/>
      <c r="H99" s="189">
        <v>9</v>
      </c>
      <c r="I99" s="190"/>
      <c r="J99" s="14"/>
      <c r="K99" s="14"/>
      <c r="L99" s="186"/>
      <c r="M99" s="191"/>
      <c r="N99" s="192"/>
      <c r="O99" s="192"/>
      <c r="P99" s="192"/>
      <c r="Q99" s="192"/>
      <c r="R99" s="192"/>
      <c r="S99" s="192"/>
      <c r="T99" s="19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87" t="s">
        <v>159</v>
      </c>
      <c r="AU99" s="187" t="s">
        <v>166</v>
      </c>
      <c r="AV99" s="14" t="s">
        <v>81</v>
      </c>
      <c r="AW99" s="14" t="s">
        <v>4</v>
      </c>
      <c r="AX99" s="14" t="s">
        <v>79</v>
      </c>
      <c r="AY99" s="187" t="s">
        <v>150</v>
      </c>
    </row>
    <row r="100" s="2" customFormat="1">
      <c r="A100" s="38"/>
      <c r="B100" s="164"/>
      <c r="C100" s="165" t="s">
        <v>166</v>
      </c>
      <c r="D100" s="165" t="s">
        <v>152</v>
      </c>
      <c r="E100" s="166" t="s">
        <v>1578</v>
      </c>
      <c r="F100" s="167" t="s">
        <v>1579</v>
      </c>
      <c r="G100" s="168" t="s">
        <v>1580</v>
      </c>
      <c r="H100" s="169">
        <v>8</v>
      </c>
      <c r="I100" s="170"/>
      <c r="J100" s="171">
        <f>ROUND(I100*H100,2)</f>
        <v>0</v>
      </c>
      <c r="K100" s="167" t="s">
        <v>3</v>
      </c>
      <c r="L100" s="39"/>
      <c r="M100" s="172" t="s">
        <v>3</v>
      </c>
      <c r="N100" s="173" t="s">
        <v>42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256</v>
      </c>
      <c r="AT100" s="176" t="s">
        <v>152</v>
      </c>
      <c r="AU100" s="176" t="s">
        <v>166</v>
      </c>
      <c r="AY100" s="19" t="s">
        <v>150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79</v>
      </c>
      <c r="BK100" s="177">
        <f>ROUND(I100*H100,2)</f>
        <v>0</v>
      </c>
      <c r="BL100" s="19" t="s">
        <v>256</v>
      </c>
      <c r="BM100" s="176" t="s">
        <v>1581</v>
      </c>
    </row>
    <row r="101" s="12" customFormat="1" ht="20.88" customHeight="1">
      <c r="A101" s="12"/>
      <c r="B101" s="151"/>
      <c r="C101" s="12"/>
      <c r="D101" s="152" t="s">
        <v>70</v>
      </c>
      <c r="E101" s="162" t="s">
        <v>1582</v>
      </c>
      <c r="F101" s="162" t="s">
        <v>1583</v>
      </c>
      <c r="G101" s="12"/>
      <c r="H101" s="12"/>
      <c r="I101" s="154"/>
      <c r="J101" s="163">
        <f>BK101</f>
        <v>0</v>
      </c>
      <c r="K101" s="12"/>
      <c r="L101" s="151"/>
      <c r="M101" s="156"/>
      <c r="N101" s="157"/>
      <c r="O101" s="157"/>
      <c r="P101" s="158">
        <f>SUM(P102:P111)</f>
        <v>0</v>
      </c>
      <c r="Q101" s="157"/>
      <c r="R101" s="158">
        <f>SUM(R102:R111)</f>
        <v>0.58577999999999997</v>
      </c>
      <c r="S101" s="157"/>
      <c r="T101" s="159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2" t="s">
        <v>81</v>
      </c>
      <c r="AT101" s="160" t="s">
        <v>70</v>
      </c>
      <c r="AU101" s="160" t="s">
        <v>81</v>
      </c>
      <c r="AY101" s="152" t="s">
        <v>150</v>
      </c>
      <c r="BK101" s="161">
        <f>SUM(BK102:BK111)</f>
        <v>0</v>
      </c>
    </row>
    <row r="102" s="2" customFormat="1" ht="21.75" customHeight="1">
      <c r="A102" s="38"/>
      <c r="B102" s="164"/>
      <c r="C102" s="165" t="s">
        <v>157</v>
      </c>
      <c r="D102" s="165" t="s">
        <v>152</v>
      </c>
      <c r="E102" s="166" t="s">
        <v>1584</v>
      </c>
      <c r="F102" s="167" t="s">
        <v>1585</v>
      </c>
      <c r="G102" s="168" t="s">
        <v>399</v>
      </c>
      <c r="H102" s="169">
        <v>6</v>
      </c>
      <c r="I102" s="170"/>
      <c r="J102" s="171">
        <f>ROUND(I102*H102,2)</f>
        <v>0</v>
      </c>
      <c r="K102" s="167" t="s">
        <v>156</v>
      </c>
      <c r="L102" s="39"/>
      <c r="M102" s="172" t="s">
        <v>3</v>
      </c>
      <c r="N102" s="173" t="s">
        <v>42</v>
      </c>
      <c r="O102" s="72"/>
      <c r="P102" s="174">
        <f>O102*H102</f>
        <v>0</v>
      </c>
      <c r="Q102" s="174">
        <v>0.00040999999999999999</v>
      </c>
      <c r="R102" s="174">
        <f>Q102*H102</f>
        <v>0.0024599999999999999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256</v>
      </c>
      <c r="AT102" s="176" t="s">
        <v>152</v>
      </c>
      <c r="AU102" s="176" t="s">
        <v>166</v>
      </c>
      <c r="AY102" s="19" t="s">
        <v>150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256</v>
      </c>
      <c r="BM102" s="176" t="s">
        <v>1586</v>
      </c>
    </row>
    <row r="103" s="2" customFormat="1" ht="21.75" customHeight="1">
      <c r="A103" s="38"/>
      <c r="B103" s="164"/>
      <c r="C103" s="165" t="s">
        <v>178</v>
      </c>
      <c r="D103" s="165" t="s">
        <v>152</v>
      </c>
      <c r="E103" s="166" t="s">
        <v>1587</v>
      </c>
      <c r="F103" s="167" t="s">
        <v>1588</v>
      </c>
      <c r="G103" s="168" t="s">
        <v>399</v>
      </c>
      <c r="H103" s="169">
        <v>9</v>
      </c>
      <c r="I103" s="170"/>
      <c r="J103" s="171">
        <f>ROUND(I103*H103,2)</f>
        <v>0</v>
      </c>
      <c r="K103" s="167" t="s">
        <v>156</v>
      </c>
      <c r="L103" s="39"/>
      <c r="M103" s="172" t="s">
        <v>3</v>
      </c>
      <c r="N103" s="173" t="s">
        <v>42</v>
      </c>
      <c r="O103" s="72"/>
      <c r="P103" s="174">
        <f>O103*H103</f>
        <v>0</v>
      </c>
      <c r="Q103" s="174">
        <v>0.00048000000000000001</v>
      </c>
      <c r="R103" s="174">
        <f>Q103*H103</f>
        <v>0.0043200000000000001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256</v>
      </c>
      <c r="AT103" s="176" t="s">
        <v>152</v>
      </c>
      <c r="AU103" s="176" t="s">
        <v>166</v>
      </c>
      <c r="AY103" s="19" t="s">
        <v>150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256</v>
      </c>
      <c r="BM103" s="176" t="s">
        <v>1589</v>
      </c>
    </row>
    <row r="104" s="2" customFormat="1" ht="21.75" customHeight="1">
      <c r="A104" s="38"/>
      <c r="B104" s="164"/>
      <c r="C104" s="165" t="s">
        <v>186</v>
      </c>
      <c r="D104" s="165" t="s">
        <v>152</v>
      </c>
      <c r="E104" s="166" t="s">
        <v>1590</v>
      </c>
      <c r="F104" s="167" t="s">
        <v>1591</v>
      </c>
      <c r="G104" s="168" t="s">
        <v>399</v>
      </c>
      <c r="H104" s="169">
        <v>3</v>
      </c>
      <c r="I104" s="170"/>
      <c r="J104" s="171">
        <f>ROUND(I104*H104,2)</f>
        <v>0</v>
      </c>
      <c r="K104" s="167" t="s">
        <v>156</v>
      </c>
      <c r="L104" s="39"/>
      <c r="M104" s="172" t="s">
        <v>3</v>
      </c>
      <c r="N104" s="173" t="s">
        <v>42</v>
      </c>
      <c r="O104" s="72"/>
      <c r="P104" s="174">
        <f>O104*H104</f>
        <v>0</v>
      </c>
      <c r="Q104" s="174">
        <v>0.0022399999999999998</v>
      </c>
      <c r="R104" s="174">
        <f>Q104*H104</f>
        <v>0.0067199999999999994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256</v>
      </c>
      <c r="AT104" s="176" t="s">
        <v>152</v>
      </c>
      <c r="AU104" s="176" t="s">
        <v>166</v>
      </c>
      <c r="AY104" s="19" t="s">
        <v>150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256</v>
      </c>
      <c r="BM104" s="176" t="s">
        <v>1592</v>
      </c>
    </row>
    <row r="105" s="2" customFormat="1" ht="16.5" customHeight="1">
      <c r="A105" s="38"/>
      <c r="B105" s="164"/>
      <c r="C105" s="165" t="s">
        <v>192</v>
      </c>
      <c r="D105" s="165" t="s">
        <v>152</v>
      </c>
      <c r="E105" s="166" t="s">
        <v>1593</v>
      </c>
      <c r="F105" s="167" t="s">
        <v>1594</v>
      </c>
      <c r="G105" s="168" t="s">
        <v>399</v>
      </c>
      <c r="H105" s="169">
        <v>6</v>
      </c>
      <c r="I105" s="170"/>
      <c r="J105" s="171">
        <f>ROUND(I105*H105,2)</f>
        <v>0</v>
      </c>
      <c r="K105" s="167" t="s">
        <v>156</v>
      </c>
      <c r="L105" s="39"/>
      <c r="M105" s="172" t="s">
        <v>3</v>
      </c>
      <c r="N105" s="173" t="s">
        <v>42</v>
      </c>
      <c r="O105" s="72"/>
      <c r="P105" s="174">
        <f>O105*H105</f>
        <v>0</v>
      </c>
      <c r="Q105" s="174">
        <v>0.0016800000000000001</v>
      </c>
      <c r="R105" s="174">
        <f>Q105*H105</f>
        <v>0.01008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256</v>
      </c>
      <c r="AT105" s="176" t="s">
        <v>152</v>
      </c>
      <c r="AU105" s="176" t="s">
        <v>166</v>
      </c>
      <c r="AY105" s="19" t="s">
        <v>150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79</v>
      </c>
      <c r="BK105" s="177">
        <f>ROUND(I105*H105,2)</f>
        <v>0</v>
      </c>
      <c r="BL105" s="19" t="s">
        <v>256</v>
      </c>
      <c r="BM105" s="176" t="s">
        <v>1595</v>
      </c>
    </row>
    <row r="106" s="2" customFormat="1" ht="21.75" customHeight="1">
      <c r="A106" s="38"/>
      <c r="B106" s="164"/>
      <c r="C106" s="165" t="s">
        <v>198</v>
      </c>
      <c r="D106" s="165" t="s">
        <v>152</v>
      </c>
      <c r="E106" s="166" t="s">
        <v>1596</v>
      </c>
      <c r="F106" s="167" t="s">
        <v>1597</v>
      </c>
      <c r="G106" s="168" t="s">
        <v>399</v>
      </c>
      <c r="H106" s="169">
        <v>30</v>
      </c>
      <c r="I106" s="170"/>
      <c r="J106" s="171">
        <f>ROUND(I106*H106,2)</f>
        <v>0</v>
      </c>
      <c r="K106" s="167" t="s">
        <v>156</v>
      </c>
      <c r="L106" s="39"/>
      <c r="M106" s="172" t="s">
        <v>3</v>
      </c>
      <c r="N106" s="173" t="s">
        <v>42</v>
      </c>
      <c r="O106" s="72"/>
      <c r="P106" s="174">
        <f>O106*H106</f>
        <v>0</v>
      </c>
      <c r="Q106" s="174">
        <v>0.00142</v>
      </c>
      <c r="R106" s="174">
        <f>Q106*H106</f>
        <v>0.042599999999999999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256</v>
      </c>
      <c r="AT106" s="176" t="s">
        <v>152</v>
      </c>
      <c r="AU106" s="176" t="s">
        <v>166</v>
      </c>
      <c r="AY106" s="19" t="s">
        <v>150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256</v>
      </c>
      <c r="BM106" s="176" t="s">
        <v>1598</v>
      </c>
    </row>
    <row r="107" s="2" customFormat="1" ht="21.75" customHeight="1">
      <c r="A107" s="38"/>
      <c r="B107" s="164"/>
      <c r="C107" s="165" t="s">
        <v>204</v>
      </c>
      <c r="D107" s="165" t="s">
        <v>152</v>
      </c>
      <c r="E107" s="166" t="s">
        <v>407</v>
      </c>
      <c r="F107" s="167" t="s">
        <v>408</v>
      </c>
      <c r="G107" s="168" t="s">
        <v>399</v>
      </c>
      <c r="H107" s="169">
        <v>45</v>
      </c>
      <c r="I107" s="170"/>
      <c r="J107" s="171">
        <f>ROUND(I107*H107,2)</f>
        <v>0</v>
      </c>
      <c r="K107" s="167" t="s">
        <v>156</v>
      </c>
      <c r="L107" s="39"/>
      <c r="M107" s="172" t="s">
        <v>3</v>
      </c>
      <c r="N107" s="173" t="s">
        <v>42</v>
      </c>
      <c r="O107" s="72"/>
      <c r="P107" s="174">
        <f>O107*H107</f>
        <v>0</v>
      </c>
      <c r="Q107" s="174">
        <v>0.0074400000000000004</v>
      </c>
      <c r="R107" s="174">
        <f>Q107*H107</f>
        <v>0.33480000000000004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256</v>
      </c>
      <c r="AT107" s="176" t="s">
        <v>152</v>
      </c>
      <c r="AU107" s="176" t="s">
        <v>166</v>
      </c>
      <c r="AY107" s="19" t="s">
        <v>150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256</v>
      </c>
      <c r="BM107" s="176" t="s">
        <v>1599</v>
      </c>
    </row>
    <row r="108" s="2" customFormat="1" ht="21.75" customHeight="1">
      <c r="A108" s="38"/>
      <c r="B108" s="164"/>
      <c r="C108" s="165" t="s">
        <v>212</v>
      </c>
      <c r="D108" s="165" t="s">
        <v>152</v>
      </c>
      <c r="E108" s="166" t="s">
        <v>1571</v>
      </c>
      <c r="F108" s="167" t="s">
        <v>1572</v>
      </c>
      <c r="G108" s="168" t="s">
        <v>399</v>
      </c>
      <c r="H108" s="169">
        <v>15</v>
      </c>
      <c r="I108" s="170"/>
      <c r="J108" s="171">
        <f>ROUND(I108*H108,2)</f>
        <v>0</v>
      </c>
      <c r="K108" s="167" t="s">
        <v>156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0.012319999999999999</v>
      </c>
      <c r="R108" s="174">
        <f>Q108*H108</f>
        <v>0.18479999999999999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256</v>
      </c>
      <c r="AT108" s="176" t="s">
        <v>152</v>
      </c>
      <c r="AU108" s="176" t="s">
        <v>166</v>
      </c>
      <c r="AY108" s="19" t="s">
        <v>150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256</v>
      </c>
      <c r="BM108" s="176" t="s">
        <v>1600</v>
      </c>
    </row>
    <row r="109" s="2" customFormat="1" ht="16.5" customHeight="1">
      <c r="A109" s="38"/>
      <c r="B109" s="164"/>
      <c r="C109" s="165" t="s">
        <v>217</v>
      </c>
      <c r="D109" s="165" t="s">
        <v>152</v>
      </c>
      <c r="E109" s="166" t="s">
        <v>1574</v>
      </c>
      <c r="F109" s="167" t="s">
        <v>1575</v>
      </c>
      <c r="G109" s="168" t="s">
        <v>181</v>
      </c>
      <c r="H109" s="169">
        <v>55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256</v>
      </c>
      <c r="AT109" s="176" t="s">
        <v>152</v>
      </c>
      <c r="AU109" s="176" t="s">
        <v>166</v>
      </c>
      <c r="AY109" s="19" t="s">
        <v>150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256</v>
      </c>
      <c r="BM109" s="176" t="s">
        <v>1601</v>
      </c>
    </row>
    <row r="110" s="14" customFormat="1">
      <c r="A110" s="14"/>
      <c r="B110" s="186"/>
      <c r="C110" s="14"/>
      <c r="D110" s="179" t="s">
        <v>159</v>
      </c>
      <c r="E110" s="14"/>
      <c r="F110" s="188" t="s">
        <v>1602</v>
      </c>
      <c r="G110" s="14"/>
      <c r="H110" s="189">
        <v>55</v>
      </c>
      <c r="I110" s="190"/>
      <c r="J110" s="14"/>
      <c r="K110" s="14"/>
      <c r="L110" s="186"/>
      <c r="M110" s="191"/>
      <c r="N110" s="192"/>
      <c r="O110" s="192"/>
      <c r="P110" s="192"/>
      <c r="Q110" s="192"/>
      <c r="R110" s="192"/>
      <c r="S110" s="192"/>
      <c r="T110" s="19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87" t="s">
        <v>159</v>
      </c>
      <c r="AU110" s="187" t="s">
        <v>166</v>
      </c>
      <c r="AV110" s="14" t="s">
        <v>81</v>
      </c>
      <c r="AW110" s="14" t="s">
        <v>4</v>
      </c>
      <c r="AX110" s="14" t="s">
        <v>79</v>
      </c>
      <c r="AY110" s="187" t="s">
        <v>150</v>
      </c>
    </row>
    <row r="111" s="2" customFormat="1">
      <c r="A111" s="38"/>
      <c r="B111" s="164"/>
      <c r="C111" s="165" t="s">
        <v>223</v>
      </c>
      <c r="D111" s="165" t="s">
        <v>152</v>
      </c>
      <c r="E111" s="166" t="s">
        <v>1603</v>
      </c>
      <c r="F111" s="167" t="s">
        <v>1604</v>
      </c>
      <c r="G111" s="168" t="s">
        <v>1580</v>
      </c>
      <c r="H111" s="169">
        <v>90</v>
      </c>
      <c r="I111" s="170"/>
      <c r="J111" s="171">
        <f>ROUND(I111*H111,2)</f>
        <v>0</v>
      </c>
      <c r="K111" s="167" t="s">
        <v>3</v>
      </c>
      <c r="L111" s="39"/>
      <c r="M111" s="172" t="s">
        <v>3</v>
      </c>
      <c r="N111" s="173" t="s">
        <v>42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256</v>
      </c>
      <c r="AT111" s="176" t="s">
        <v>152</v>
      </c>
      <c r="AU111" s="176" t="s">
        <v>166</v>
      </c>
      <c r="AY111" s="19" t="s">
        <v>150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256</v>
      </c>
      <c r="BM111" s="176" t="s">
        <v>1605</v>
      </c>
    </row>
    <row r="112" s="12" customFormat="1" ht="20.88" customHeight="1">
      <c r="A112" s="12"/>
      <c r="B112" s="151"/>
      <c r="C112" s="12"/>
      <c r="D112" s="152" t="s">
        <v>70</v>
      </c>
      <c r="E112" s="162" t="s">
        <v>1606</v>
      </c>
      <c r="F112" s="162" t="s">
        <v>1607</v>
      </c>
      <c r="G112" s="12"/>
      <c r="H112" s="12"/>
      <c r="I112" s="154"/>
      <c r="J112" s="163">
        <f>BK112</f>
        <v>0</v>
      </c>
      <c r="K112" s="12"/>
      <c r="L112" s="151"/>
      <c r="M112" s="156"/>
      <c r="N112" s="157"/>
      <c r="O112" s="157"/>
      <c r="P112" s="158">
        <f>SUM(P113:P118)</f>
        <v>0</v>
      </c>
      <c r="Q112" s="157"/>
      <c r="R112" s="158">
        <f>SUM(R113:R118)</f>
        <v>0.055849999999999997</v>
      </c>
      <c r="S112" s="157"/>
      <c r="T112" s="159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2" t="s">
        <v>81</v>
      </c>
      <c r="AT112" s="160" t="s">
        <v>70</v>
      </c>
      <c r="AU112" s="160" t="s">
        <v>81</v>
      </c>
      <c r="AY112" s="152" t="s">
        <v>150</v>
      </c>
      <c r="BK112" s="161">
        <f>SUM(BK113:BK118)</f>
        <v>0</v>
      </c>
    </row>
    <row r="113" s="2" customFormat="1">
      <c r="A113" s="38"/>
      <c r="B113" s="164"/>
      <c r="C113" s="165" t="s">
        <v>239</v>
      </c>
      <c r="D113" s="165" t="s">
        <v>152</v>
      </c>
      <c r="E113" s="166" t="s">
        <v>1608</v>
      </c>
      <c r="F113" s="167" t="s">
        <v>1609</v>
      </c>
      <c r="G113" s="168" t="s">
        <v>1610</v>
      </c>
      <c r="H113" s="169">
        <v>1</v>
      </c>
      <c r="I113" s="170"/>
      <c r="J113" s="171">
        <f>ROUND(I113*H113,2)</f>
        <v>0</v>
      </c>
      <c r="K113" s="167" t="s">
        <v>3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0.016969999999999999</v>
      </c>
      <c r="R113" s="174">
        <f>Q113*H113</f>
        <v>0.016969999999999999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256</v>
      </c>
      <c r="AT113" s="176" t="s">
        <v>152</v>
      </c>
      <c r="AU113" s="176" t="s">
        <v>166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256</v>
      </c>
      <c r="BM113" s="176" t="s">
        <v>1611</v>
      </c>
    </row>
    <row r="114" s="2" customFormat="1">
      <c r="A114" s="38"/>
      <c r="B114" s="164"/>
      <c r="C114" s="165" t="s">
        <v>245</v>
      </c>
      <c r="D114" s="165" t="s">
        <v>152</v>
      </c>
      <c r="E114" s="166" t="s">
        <v>1612</v>
      </c>
      <c r="F114" s="167" t="s">
        <v>1613</v>
      </c>
      <c r="G114" s="168" t="s">
        <v>1610</v>
      </c>
      <c r="H114" s="169">
        <v>1</v>
      </c>
      <c r="I114" s="170"/>
      <c r="J114" s="171">
        <f>ROUND(I114*H114,2)</f>
        <v>0</v>
      </c>
      <c r="K114" s="167" t="s">
        <v>156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0.016650000000000002</v>
      </c>
      <c r="R114" s="174">
        <f>Q114*H114</f>
        <v>0.016650000000000002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256</v>
      </c>
      <c r="AT114" s="176" t="s">
        <v>152</v>
      </c>
      <c r="AU114" s="176" t="s">
        <v>166</v>
      </c>
      <c r="AY114" s="19" t="s">
        <v>150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256</v>
      </c>
      <c r="BM114" s="176" t="s">
        <v>1614</v>
      </c>
    </row>
    <row r="115" s="2" customFormat="1">
      <c r="A115" s="38"/>
      <c r="B115" s="164"/>
      <c r="C115" s="165" t="s">
        <v>9</v>
      </c>
      <c r="D115" s="165" t="s">
        <v>152</v>
      </c>
      <c r="E115" s="166" t="s">
        <v>1615</v>
      </c>
      <c r="F115" s="167" t="s">
        <v>1616</v>
      </c>
      <c r="G115" s="168" t="s">
        <v>422</v>
      </c>
      <c r="H115" s="169">
        <v>1</v>
      </c>
      <c r="I115" s="170"/>
      <c r="J115" s="171">
        <f>ROUND(I115*H115,2)</f>
        <v>0</v>
      </c>
      <c r="K115" s="167" t="s">
        <v>3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256</v>
      </c>
      <c r="AT115" s="176" t="s">
        <v>152</v>
      </c>
      <c r="AU115" s="176" t="s">
        <v>166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256</v>
      </c>
      <c r="BM115" s="176" t="s">
        <v>1617</v>
      </c>
    </row>
    <row r="116" s="2" customFormat="1">
      <c r="A116" s="38"/>
      <c r="B116" s="164"/>
      <c r="C116" s="165" t="s">
        <v>256</v>
      </c>
      <c r="D116" s="165" t="s">
        <v>152</v>
      </c>
      <c r="E116" s="166" t="s">
        <v>1618</v>
      </c>
      <c r="F116" s="167" t="s">
        <v>1619</v>
      </c>
      <c r="G116" s="168" t="s">
        <v>1610</v>
      </c>
      <c r="H116" s="169">
        <v>1</v>
      </c>
      <c r="I116" s="170"/>
      <c r="J116" s="171">
        <f>ROUND(I116*H116,2)</f>
        <v>0</v>
      </c>
      <c r="K116" s="167" t="s">
        <v>156</v>
      </c>
      <c r="L116" s="39"/>
      <c r="M116" s="172" t="s">
        <v>3</v>
      </c>
      <c r="N116" s="173" t="s">
        <v>42</v>
      </c>
      <c r="O116" s="72"/>
      <c r="P116" s="174">
        <f>O116*H116</f>
        <v>0</v>
      </c>
      <c r="Q116" s="174">
        <v>0.02223</v>
      </c>
      <c r="R116" s="174">
        <f>Q116*H116</f>
        <v>0.02223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256</v>
      </c>
      <c r="AT116" s="176" t="s">
        <v>152</v>
      </c>
      <c r="AU116" s="176" t="s">
        <v>166</v>
      </c>
      <c r="AY116" s="19" t="s">
        <v>150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256</v>
      </c>
      <c r="BM116" s="176" t="s">
        <v>1620</v>
      </c>
    </row>
    <row r="117" s="2" customFormat="1">
      <c r="A117" s="38"/>
      <c r="B117" s="164"/>
      <c r="C117" s="165" t="s">
        <v>261</v>
      </c>
      <c r="D117" s="165" t="s">
        <v>152</v>
      </c>
      <c r="E117" s="166" t="s">
        <v>1621</v>
      </c>
      <c r="F117" s="167" t="s">
        <v>1622</v>
      </c>
      <c r="G117" s="168" t="s">
        <v>422</v>
      </c>
      <c r="H117" s="169">
        <v>1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256</v>
      </c>
      <c r="AT117" s="176" t="s">
        <v>152</v>
      </c>
      <c r="AU117" s="176" t="s">
        <v>166</v>
      </c>
      <c r="AY117" s="19" t="s">
        <v>150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256</v>
      </c>
      <c r="BM117" s="176" t="s">
        <v>1623</v>
      </c>
    </row>
    <row r="118" s="2" customFormat="1">
      <c r="A118" s="38"/>
      <c r="B118" s="164"/>
      <c r="C118" s="165" t="s">
        <v>268</v>
      </c>
      <c r="D118" s="165" t="s">
        <v>152</v>
      </c>
      <c r="E118" s="166" t="s">
        <v>1624</v>
      </c>
      <c r="F118" s="167" t="s">
        <v>1625</v>
      </c>
      <c r="G118" s="168" t="s">
        <v>422</v>
      </c>
      <c r="H118" s="169">
        <v>2</v>
      </c>
      <c r="I118" s="170"/>
      <c r="J118" s="171">
        <f>ROUND(I118*H118,2)</f>
        <v>0</v>
      </c>
      <c r="K118" s="167" t="s">
        <v>3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256</v>
      </c>
      <c r="AT118" s="176" t="s">
        <v>152</v>
      </c>
      <c r="AU118" s="176" t="s">
        <v>166</v>
      </c>
      <c r="AY118" s="19" t="s">
        <v>150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256</v>
      </c>
      <c r="BM118" s="176" t="s">
        <v>1626</v>
      </c>
    </row>
    <row r="119" s="12" customFormat="1" ht="20.88" customHeight="1">
      <c r="A119" s="12"/>
      <c r="B119" s="151"/>
      <c r="C119" s="12"/>
      <c r="D119" s="152" t="s">
        <v>70</v>
      </c>
      <c r="E119" s="162" t="s">
        <v>1627</v>
      </c>
      <c r="F119" s="162" t="s">
        <v>1628</v>
      </c>
      <c r="G119" s="12"/>
      <c r="H119" s="12"/>
      <c r="I119" s="154"/>
      <c r="J119" s="163">
        <f>BK119</f>
        <v>0</v>
      </c>
      <c r="K119" s="12"/>
      <c r="L119" s="151"/>
      <c r="M119" s="156"/>
      <c r="N119" s="157"/>
      <c r="O119" s="157"/>
      <c r="P119" s="158">
        <f>SUM(P120:P124)</f>
        <v>0</v>
      </c>
      <c r="Q119" s="157"/>
      <c r="R119" s="158">
        <f>SUM(R120:R124)</f>
        <v>0</v>
      </c>
      <c r="S119" s="157"/>
      <c r="T119" s="159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2" t="s">
        <v>81</v>
      </c>
      <c r="AT119" s="160" t="s">
        <v>70</v>
      </c>
      <c r="AU119" s="160" t="s">
        <v>81</v>
      </c>
      <c r="AY119" s="152" t="s">
        <v>150</v>
      </c>
      <c r="BK119" s="161">
        <f>SUM(BK120:BK124)</f>
        <v>0</v>
      </c>
    </row>
    <row r="120" s="2" customFormat="1">
      <c r="A120" s="38"/>
      <c r="B120" s="164"/>
      <c r="C120" s="165" t="s">
        <v>275</v>
      </c>
      <c r="D120" s="165" t="s">
        <v>152</v>
      </c>
      <c r="E120" s="166" t="s">
        <v>1629</v>
      </c>
      <c r="F120" s="167" t="s">
        <v>1630</v>
      </c>
      <c r="G120" s="168" t="s">
        <v>422</v>
      </c>
      <c r="H120" s="169">
        <v>1</v>
      </c>
      <c r="I120" s="170"/>
      <c r="J120" s="171">
        <f>ROUND(I120*H120,2)</f>
        <v>0</v>
      </c>
      <c r="K120" s="167" t="s">
        <v>3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256</v>
      </c>
      <c r="AT120" s="176" t="s">
        <v>152</v>
      </c>
      <c r="AU120" s="176" t="s">
        <v>166</v>
      </c>
      <c r="AY120" s="19" t="s">
        <v>150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256</v>
      </c>
      <c r="BM120" s="176" t="s">
        <v>1631</v>
      </c>
    </row>
    <row r="121" s="2" customFormat="1" ht="16.5" customHeight="1">
      <c r="A121" s="38"/>
      <c r="B121" s="164"/>
      <c r="C121" s="165" t="s">
        <v>281</v>
      </c>
      <c r="D121" s="165" t="s">
        <v>152</v>
      </c>
      <c r="E121" s="166" t="s">
        <v>1632</v>
      </c>
      <c r="F121" s="167" t="s">
        <v>1633</v>
      </c>
      <c r="G121" s="168" t="s">
        <v>422</v>
      </c>
      <c r="H121" s="169">
        <v>1</v>
      </c>
      <c r="I121" s="170"/>
      <c r="J121" s="171">
        <f>ROUND(I121*H121,2)</f>
        <v>0</v>
      </c>
      <c r="K121" s="167" t="s">
        <v>3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256</v>
      </c>
      <c r="AT121" s="176" t="s">
        <v>152</v>
      </c>
      <c r="AU121" s="176" t="s">
        <v>166</v>
      </c>
      <c r="AY121" s="19" t="s">
        <v>150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256</v>
      </c>
      <c r="BM121" s="176" t="s">
        <v>1634</v>
      </c>
    </row>
    <row r="122" s="2" customFormat="1" ht="16.5" customHeight="1">
      <c r="A122" s="38"/>
      <c r="B122" s="164"/>
      <c r="C122" s="165" t="s">
        <v>8</v>
      </c>
      <c r="D122" s="165" t="s">
        <v>152</v>
      </c>
      <c r="E122" s="166" t="s">
        <v>1635</v>
      </c>
      <c r="F122" s="167" t="s">
        <v>1636</v>
      </c>
      <c r="G122" s="168" t="s">
        <v>422</v>
      </c>
      <c r="H122" s="169">
        <v>1</v>
      </c>
      <c r="I122" s="170"/>
      <c r="J122" s="171">
        <f>ROUND(I122*H122,2)</f>
        <v>0</v>
      </c>
      <c r="K122" s="167" t="s">
        <v>3</v>
      </c>
      <c r="L122" s="39"/>
      <c r="M122" s="172" t="s">
        <v>3</v>
      </c>
      <c r="N122" s="173" t="s">
        <v>42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256</v>
      </c>
      <c r="AT122" s="176" t="s">
        <v>152</v>
      </c>
      <c r="AU122" s="176" t="s">
        <v>166</v>
      </c>
      <c r="AY122" s="19" t="s">
        <v>150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79</v>
      </c>
      <c r="BK122" s="177">
        <f>ROUND(I122*H122,2)</f>
        <v>0</v>
      </c>
      <c r="BL122" s="19" t="s">
        <v>256</v>
      </c>
      <c r="BM122" s="176" t="s">
        <v>1637</v>
      </c>
    </row>
    <row r="123" s="2" customFormat="1" ht="16.5" customHeight="1">
      <c r="A123" s="38"/>
      <c r="B123" s="164"/>
      <c r="C123" s="165" t="s">
        <v>290</v>
      </c>
      <c r="D123" s="165" t="s">
        <v>152</v>
      </c>
      <c r="E123" s="166" t="s">
        <v>1638</v>
      </c>
      <c r="F123" s="167" t="s">
        <v>1639</v>
      </c>
      <c r="G123" s="168" t="s">
        <v>422</v>
      </c>
      <c r="H123" s="169">
        <v>6</v>
      </c>
      <c r="I123" s="170"/>
      <c r="J123" s="171">
        <f>ROUND(I123*H123,2)</f>
        <v>0</v>
      </c>
      <c r="K123" s="167" t="s">
        <v>3</v>
      </c>
      <c r="L123" s="39"/>
      <c r="M123" s="172" t="s">
        <v>3</v>
      </c>
      <c r="N123" s="173" t="s">
        <v>42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256</v>
      </c>
      <c r="AT123" s="176" t="s">
        <v>152</v>
      </c>
      <c r="AU123" s="176" t="s">
        <v>166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256</v>
      </c>
      <c r="BM123" s="176" t="s">
        <v>1640</v>
      </c>
    </row>
    <row r="124" s="2" customFormat="1" ht="16.5" customHeight="1">
      <c r="A124" s="38"/>
      <c r="B124" s="164"/>
      <c r="C124" s="165" t="s">
        <v>295</v>
      </c>
      <c r="D124" s="165" t="s">
        <v>152</v>
      </c>
      <c r="E124" s="166" t="s">
        <v>1641</v>
      </c>
      <c r="F124" s="167" t="s">
        <v>1642</v>
      </c>
      <c r="G124" s="168" t="s">
        <v>422</v>
      </c>
      <c r="H124" s="169">
        <v>10</v>
      </c>
      <c r="I124" s="170"/>
      <c r="J124" s="171">
        <f>ROUND(I124*H124,2)</f>
        <v>0</v>
      </c>
      <c r="K124" s="167" t="s">
        <v>3</v>
      </c>
      <c r="L124" s="39"/>
      <c r="M124" s="172" t="s">
        <v>3</v>
      </c>
      <c r="N124" s="173" t="s">
        <v>42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256</v>
      </c>
      <c r="AT124" s="176" t="s">
        <v>152</v>
      </c>
      <c r="AU124" s="176" t="s">
        <v>166</v>
      </c>
      <c r="AY124" s="19" t="s">
        <v>150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79</v>
      </c>
      <c r="BK124" s="177">
        <f>ROUND(I124*H124,2)</f>
        <v>0</v>
      </c>
      <c r="BL124" s="19" t="s">
        <v>256</v>
      </c>
      <c r="BM124" s="176" t="s">
        <v>1643</v>
      </c>
    </row>
    <row r="125" s="12" customFormat="1" ht="20.88" customHeight="1">
      <c r="A125" s="12"/>
      <c r="B125" s="151"/>
      <c r="C125" s="12"/>
      <c r="D125" s="152" t="s">
        <v>70</v>
      </c>
      <c r="E125" s="162" t="s">
        <v>1644</v>
      </c>
      <c r="F125" s="162" t="s">
        <v>1645</v>
      </c>
      <c r="G125" s="12"/>
      <c r="H125" s="12"/>
      <c r="I125" s="154"/>
      <c r="J125" s="163">
        <f>BK125</f>
        <v>0</v>
      </c>
      <c r="K125" s="12"/>
      <c r="L125" s="151"/>
      <c r="M125" s="156"/>
      <c r="N125" s="157"/>
      <c r="O125" s="157"/>
      <c r="P125" s="158">
        <f>P126</f>
        <v>0</v>
      </c>
      <c r="Q125" s="157"/>
      <c r="R125" s="158">
        <f>R126</f>
        <v>0.00048000000000000001</v>
      </c>
      <c r="S125" s="157"/>
      <c r="T125" s="15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2" t="s">
        <v>81</v>
      </c>
      <c r="AT125" s="160" t="s">
        <v>70</v>
      </c>
      <c r="AU125" s="160" t="s">
        <v>81</v>
      </c>
      <c r="AY125" s="152" t="s">
        <v>150</v>
      </c>
      <c r="BK125" s="161">
        <f>BK126</f>
        <v>0</v>
      </c>
    </row>
    <row r="126" s="2" customFormat="1">
      <c r="A126" s="38"/>
      <c r="B126" s="164"/>
      <c r="C126" s="165" t="s">
        <v>300</v>
      </c>
      <c r="D126" s="165" t="s">
        <v>152</v>
      </c>
      <c r="E126" s="166" t="s">
        <v>1646</v>
      </c>
      <c r="F126" s="167" t="s">
        <v>1647</v>
      </c>
      <c r="G126" s="168" t="s">
        <v>207</v>
      </c>
      <c r="H126" s="169">
        <v>2</v>
      </c>
      <c r="I126" s="170"/>
      <c r="J126" s="171">
        <f>ROUND(I126*H126,2)</f>
        <v>0</v>
      </c>
      <c r="K126" s="167" t="s">
        <v>156</v>
      </c>
      <c r="L126" s="39"/>
      <c r="M126" s="172" t="s">
        <v>3</v>
      </c>
      <c r="N126" s="173" t="s">
        <v>42</v>
      </c>
      <c r="O126" s="72"/>
      <c r="P126" s="174">
        <f>O126*H126</f>
        <v>0</v>
      </c>
      <c r="Q126" s="174">
        <v>0.00024000000000000001</v>
      </c>
      <c r="R126" s="174">
        <f>Q126*H126</f>
        <v>0.00048000000000000001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256</v>
      </c>
      <c r="AT126" s="176" t="s">
        <v>152</v>
      </c>
      <c r="AU126" s="176" t="s">
        <v>166</v>
      </c>
      <c r="AY126" s="19" t="s">
        <v>150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79</v>
      </c>
      <c r="BK126" s="177">
        <f>ROUND(I126*H126,2)</f>
        <v>0</v>
      </c>
      <c r="BL126" s="19" t="s">
        <v>256</v>
      </c>
      <c r="BM126" s="176" t="s">
        <v>1648</v>
      </c>
    </row>
    <row r="127" s="12" customFormat="1" ht="20.88" customHeight="1">
      <c r="A127" s="12"/>
      <c r="B127" s="151"/>
      <c r="C127" s="12"/>
      <c r="D127" s="152" t="s">
        <v>70</v>
      </c>
      <c r="E127" s="162" t="s">
        <v>1649</v>
      </c>
      <c r="F127" s="162" t="s">
        <v>1650</v>
      </c>
      <c r="G127" s="12"/>
      <c r="H127" s="12"/>
      <c r="I127" s="154"/>
      <c r="J127" s="163">
        <f>BK127</f>
        <v>0</v>
      </c>
      <c r="K127" s="12"/>
      <c r="L127" s="151"/>
      <c r="M127" s="156"/>
      <c r="N127" s="157"/>
      <c r="O127" s="157"/>
      <c r="P127" s="158">
        <f>SUM(P128:P131)</f>
        <v>0</v>
      </c>
      <c r="Q127" s="157"/>
      <c r="R127" s="158">
        <f>SUM(R128:R131)</f>
        <v>0</v>
      </c>
      <c r="S127" s="157"/>
      <c r="T127" s="159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2" t="s">
        <v>81</v>
      </c>
      <c r="AT127" s="160" t="s">
        <v>70</v>
      </c>
      <c r="AU127" s="160" t="s">
        <v>81</v>
      </c>
      <c r="AY127" s="152" t="s">
        <v>150</v>
      </c>
      <c r="BK127" s="161">
        <f>SUM(BK128:BK131)</f>
        <v>0</v>
      </c>
    </row>
    <row r="128" s="2" customFormat="1" ht="16.5" customHeight="1">
      <c r="A128" s="38"/>
      <c r="B128" s="164"/>
      <c r="C128" s="165" t="s">
        <v>310</v>
      </c>
      <c r="D128" s="165" t="s">
        <v>152</v>
      </c>
      <c r="E128" s="166" t="s">
        <v>1651</v>
      </c>
      <c r="F128" s="167" t="s">
        <v>1652</v>
      </c>
      <c r="G128" s="168" t="s">
        <v>1610</v>
      </c>
      <c r="H128" s="169">
        <v>1</v>
      </c>
      <c r="I128" s="170"/>
      <c r="J128" s="171">
        <f>ROUND(I128*H128,2)</f>
        <v>0</v>
      </c>
      <c r="K128" s="167" t="s">
        <v>3</v>
      </c>
      <c r="L128" s="39"/>
      <c r="M128" s="172" t="s">
        <v>3</v>
      </c>
      <c r="N128" s="173" t="s">
        <v>42</v>
      </c>
      <c r="O128" s="72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6" t="s">
        <v>256</v>
      </c>
      <c r="AT128" s="176" t="s">
        <v>152</v>
      </c>
      <c r="AU128" s="176" t="s">
        <v>166</v>
      </c>
      <c r="AY128" s="19" t="s">
        <v>150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9" t="s">
        <v>79</v>
      </c>
      <c r="BK128" s="177">
        <f>ROUND(I128*H128,2)</f>
        <v>0</v>
      </c>
      <c r="BL128" s="19" t="s">
        <v>256</v>
      </c>
      <c r="BM128" s="176" t="s">
        <v>1653</v>
      </c>
    </row>
    <row r="129" s="2" customFormat="1" ht="16.5" customHeight="1">
      <c r="A129" s="38"/>
      <c r="B129" s="164"/>
      <c r="C129" s="165" t="s">
        <v>320</v>
      </c>
      <c r="D129" s="165" t="s">
        <v>152</v>
      </c>
      <c r="E129" s="166" t="s">
        <v>1654</v>
      </c>
      <c r="F129" s="167" t="s">
        <v>1206</v>
      </c>
      <c r="G129" s="168" t="s">
        <v>1207</v>
      </c>
      <c r="H129" s="225"/>
      <c r="I129" s="170"/>
      <c r="J129" s="171">
        <f>ROUND(I129*H129,2)</f>
        <v>0</v>
      </c>
      <c r="K129" s="167" t="s">
        <v>3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256</v>
      </c>
      <c r="AT129" s="176" t="s">
        <v>152</v>
      </c>
      <c r="AU129" s="176" t="s">
        <v>166</v>
      </c>
      <c r="AY129" s="19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256</v>
      </c>
      <c r="BM129" s="176" t="s">
        <v>1655</v>
      </c>
    </row>
    <row r="130" s="2" customFormat="1" ht="16.5" customHeight="1">
      <c r="A130" s="38"/>
      <c r="B130" s="164"/>
      <c r="C130" s="165" t="s">
        <v>327</v>
      </c>
      <c r="D130" s="165" t="s">
        <v>152</v>
      </c>
      <c r="E130" s="166" t="s">
        <v>1656</v>
      </c>
      <c r="F130" s="167" t="s">
        <v>1657</v>
      </c>
      <c r="G130" s="168" t="s">
        <v>1610</v>
      </c>
      <c r="H130" s="169">
        <v>1</v>
      </c>
      <c r="I130" s="170"/>
      <c r="J130" s="171">
        <f>ROUND(I130*H130,2)</f>
        <v>0</v>
      </c>
      <c r="K130" s="167" t="s">
        <v>3</v>
      </c>
      <c r="L130" s="39"/>
      <c r="M130" s="172" t="s">
        <v>3</v>
      </c>
      <c r="N130" s="173" t="s">
        <v>42</v>
      </c>
      <c r="O130" s="72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256</v>
      </c>
      <c r="AT130" s="176" t="s">
        <v>152</v>
      </c>
      <c r="AU130" s="176" t="s">
        <v>166</v>
      </c>
      <c r="AY130" s="19" t="s">
        <v>150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79</v>
      </c>
      <c r="BK130" s="177">
        <f>ROUND(I130*H130,2)</f>
        <v>0</v>
      </c>
      <c r="BL130" s="19" t="s">
        <v>256</v>
      </c>
      <c r="BM130" s="176" t="s">
        <v>1658</v>
      </c>
    </row>
    <row r="131" s="2" customFormat="1" ht="16.5" customHeight="1">
      <c r="A131" s="38"/>
      <c r="B131" s="164"/>
      <c r="C131" s="165" t="s">
        <v>335</v>
      </c>
      <c r="D131" s="165" t="s">
        <v>152</v>
      </c>
      <c r="E131" s="166" t="s">
        <v>1659</v>
      </c>
      <c r="F131" s="167" t="s">
        <v>1660</v>
      </c>
      <c r="G131" s="168" t="s">
        <v>1215</v>
      </c>
      <c r="H131" s="169">
        <v>1</v>
      </c>
      <c r="I131" s="170"/>
      <c r="J131" s="171">
        <f>ROUND(I131*H131,2)</f>
        <v>0</v>
      </c>
      <c r="K131" s="167" t="s">
        <v>3</v>
      </c>
      <c r="L131" s="39"/>
      <c r="M131" s="172" t="s">
        <v>3</v>
      </c>
      <c r="N131" s="173" t="s">
        <v>42</v>
      </c>
      <c r="O131" s="72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256</v>
      </c>
      <c r="AT131" s="176" t="s">
        <v>152</v>
      </c>
      <c r="AU131" s="176" t="s">
        <v>166</v>
      </c>
      <c r="AY131" s="19" t="s">
        <v>150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79</v>
      </c>
      <c r="BK131" s="177">
        <f>ROUND(I131*H131,2)</f>
        <v>0</v>
      </c>
      <c r="BL131" s="19" t="s">
        <v>256</v>
      </c>
      <c r="BM131" s="176" t="s">
        <v>1661</v>
      </c>
    </row>
    <row r="132" s="12" customFormat="1" ht="22.8" customHeight="1">
      <c r="A132" s="12"/>
      <c r="B132" s="151"/>
      <c r="C132" s="12"/>
      <c r="D132" s="152" t="s">
        <v>70</v>
      </c>
      <c r="E132" s="162" t="s">
        <v>1662</v>
      </c>
      <c r="F132" s="162" t="s">
        <v>1663</v>
      </c>
      <c r="G132" s="12"/>
      <c r="H132" s="12"/>
      <c r="I132" s="154"/>
      <c r="J132" s="163">
        <f>BK132</f>
        <v>0</v>
      </c>
      <c r="K132" s="12"/>
      <c r="L132" s="151"/>
      <c r="M132" s="156"/>
      <c r="N132" s="157"/>
      <c r="O132" s="157"/>
      <c r="P132" s="158">
        <f>P133+P144+P163+P169+P172</f>
        <v>0</v>
      </c>
      <c r="Q132" s="157"/>
      <c r="R132" s="158">
        <f>R133+R144+R163+R169+R172</f>
        <v>0.98268999999999995</v>
      </c>
      <c r="S132" s="157"/>
      <c r="T132" s="159">
        <f>T133+T144+T163+T169+T172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2" t="s">
        <v>81</v>
      </c>
      <c r="AT132" s="160" t="s">
        <v>70</v>
      </c>
      <c r="AU132" s="160" t="s">
        <v>79</v>
      </c>
      <c r="AY132" s="152" t="s">
        <v>150</v>
      </c>
      <c r="BK132" s="161">
        <f>BK133+BK144+BK163+BK169+BK172</f>
        <v>0</v>
      </c>
    </row>
    <row r="133" s="12" customFormat="1" ht="20.88" customHeight="1">
      <c r="A133" s="12"/>
      <c r="B133" s="151"/>
      <c r="C133" s="12"/>
      <c r="D133" s="152" t="s">
        <v>70</v>
      </c>
      <c r="E133" s="162" t="s">
        <v>1664</v>
      </c>
      <c r="F133" s="162" t="s">
        <v>1665</v>
      </c>
      <c r="G133" s="12"/>
      <c r="H133" s="12"/>
      <c r="I133" s="154"/>
      <c r="J133" s="163">
        <f>BK133</f>
        <v>0</v>
      </c>
      <c r="K133" s="12"/>
      <c r="L133" s="151"/>
      <c r="M133" s="156"/>
      <c r="N133" s="157"/>
      <c r="O133" s="157"/>
      <c r="P133" s="158">
        <f>SUM(P134:P143)</f>
        <v>0</v>
      </c>
      <c r="Q133" s="157"/>
      <c r="R133" s="158">
        <f>SUM(R134:R143)</f>
        <v>0.96599999999999997</v>
      </c>
      <c r="S133" s="157"/>
      <c r="T133" s="159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2" t="s">
        <v>81</v>
      </c>
      <c r="AT133" s="160" t="s">
        <v>70</v>
      </c>
      <c r="AU133" s="160" t="s">
        <v>81</v>
      </c>
      <c r="AY133" s="152" t="s">
        <v>150</v>
      </c>
      <c r="BK133" s="161">
        <f>SUM(BK134:BK143)</f>
        <v>0</v>
      </c>
    </row>
    <row r="134" s="2" customFormat="1">
      <c r="A134" s="38"/>
      <c r="B134" s="164"/>
      <c r="C134" s="165" t="s">
        <v>344</v>
      </c>
      <c r="D134" s="165" t="s">
        <v>152</v>
      </c>
      <c r="E134" s="166" t="s">
        <v>1666</v>
      </c>
      <c r="F134" s="167" t="s">
        <v>1667</v>
      </c>
      <c r="G134" s="168" t="s">
        <v>399</v>
      </c>
      <c r="H134" s="169">
        <v>15</v>
      </c>
      <c r="I134" s="170"/>
      <c r="J134" s="171">
        <f>ROUND(I134*H134,2)</f>
        <v>0</v>
      </c>
      <c r="K134" s="167" t="s">
        <v>3</v>
      </c>
      <c r="L134" s="39"/>
      <c r="M134" s="172" t="s">
        <v>3</v>
      </c>
      <c r="N134" s="173" t="s">
        <v>42</v>
      </c>
      <c r="O134" s="72"/>
      <c r="P134" s="174">
        <f>O134*H134</f>
        <v>0</v>
      </c>
      <c r="Q134" s="174">
        <v>0.00157</v>
      </c>
      <c r="R134" s="174">
        <f>Q134*H134</f>
        <v>0.023550000000000001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256</v>
      </c>
      <c r="AT134" s="176" t="s">
        <v>152</v>
      </c>
      <c r="AU134" s="176" t="s">
        <v>166</v>
      </c>
      <c r="AY134" s="19" t="s">
        <v>150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79</v>
      </c>
      <c r="BK134" s="177">
        <f>ROUND(I134*H134,2)</f>
        <v>0</v>
      </c>
      <c r="BL134" s="19" t="s">
        <v>256</v>
      </c>
      <c r="BM134" s="176" t="s">
        <v>1668</v>
      </c>
    </row>
    <row r="135" s="2" customFormat="1">
      <c r="A135" s="38"/>
      <c r="B135" s="164"/>
      <c r="C135" s="165" t="s">
        <v>350</v>
      </c>
      <c r="D135" s="165" t="s">
        <v>152</v>
      </c>
      <c r="E135" s="166" t="s">
        <v>1669</v>
      </c>
      <c r="F135" s="167" t="s">
        <v>1670</v>
      </c>
      <c r="G135" s="168" t="s">
        <v>399</v>
      </c>
      <c r="H135" s="169">
        <v>30</v>
      </c>
      <c r="I135" s="170"/>
      <c r="J135" s="171">
        <f>ROUND(I135*H135,2)</f>
        <v>0</v>
      </c>
      <c r="K135" s="167" t="s">
        <v>3</v>
      </c>
      <c r="L135" s="39"/>
      <c r="M135" s="172" t="s">
        <v>3</v>
      </c>
      <c r="N135" s="173" t="s">
        <v>42</v>
      </c>
      <c r="O135" s="72"/>
      <c r="P135" s="174">
        <f>O135*H135</f>
        <v>0</v>
      </c>
      <c r="Q135" s="174">
        <v>0.0024499999999999999</v>
      </c>
      <c r="R135" s="174">
        <f>Q135*H135</f>
        <v>0.073499999999999996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256</v>
      </c>
      <c r="AT135" s="176" t="s">
        <v>152</v>
      </c>
      <c r="AU135" s="176" t="s">
        <v>166</v>
      </c>
      <c r="AY135" s="19" t="s">
        <v>150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79</v>
      </c>
      <c r="BK135" s="177">
        <f>ROUND(I135*H135,2)</f>
        <v>0</v>
      </c>
      <c r="BL135" s="19" t="s">
        <v>256</v>
      </c>
      <c r="BM135" s="176" t="s">
        <v>1671</v>
      </c>
    </row>
    <row r="136" s="2" customFormat="1">
      <c r="A136" s="38"/>
      <c r="B136" s="164"/>
      <c r="C136" s="165" t="s">
        <v>357</v>
      </c>
      <c r="D136" s="165" t="s">
        <v>152</v>
      </c>
      <c r="E136" s="166" t="s">
        <v>1672</v>
      </c>
      <c r="F136" s="167" t="s">
        <v>1673</v>
      </c>
      <c r="G136" s="168" t="s">
        <v>399</v>
      </c>
      <c r="H136" s="169">
        <v>30</v>
      </c>
      <c r="I136" s="170"/>
      <c r="J136" s="171">
        <f>ROUND(I136*H136,2)</f>
        <v>0</v>
      </c>
      <c r="K136" s="167" t="s">
        <v>3</v>
      </c>
      <c r="L136" s="39"/>
      <c r="M136" s="172" t="s">
        <v>3</v>
      </c>
      <c r="N136" s="173" t="s">
        <v>42</v>
      </c>
      <c r="O136" s="72"/>
      <c r="P136" s="174">
        <f>O136*H136</f>
        <v>0</v>
      </c>
      <c r="Q136" s="174">
        <v>0.0030899999999999999</v>
      </c>
      <c r="R136" s="174">
        <f>Q136*H136</f>
        <v>0.092699999999999991</v>
      </c>
      <c r="S136" s="174">
        <v>0</v>
      </c>
      <c r="T136" s="17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6" t="s">
        <v>256</v>
      </c>
      <c r="AT136" s="176" t="s">
        <v>152</v>
      </c>
      <c r="AU136" s="176" t="s">
        <v>166</v>
      </c>
      <c r="AY136" s="19" t="s">
        <v>150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9" t="s">
        <v>79</v>
      </c>
      <c r="BK136" s="177">
        <f>ROUND(I136*H136,2)</f>
        <v>0</v>
      </c>
      <c r="BL136" s="19" t="s">
        <v>256</v>
      </c>
      <c r="BM136" s="176" t="s">
        <v>1674</v>
      </c>
    </row>
    <row r="137" s="2" customFormat="1">
      <c r="A137" s="38"/>
      <c r="B137" s="164"/>
      <c r="C137" s="165" t="s">
        <v>364</v>
      </c>
      <c r="D137" s="165" t="s">
        <v>152</v>
      </c>
      <c r="E137" s="166" t="s">
        <v>1675</v>
      </c>
      <c r="F137" s="167" t="s">
        <v>1676</v>
      </c>
      <c r="G137" s="168" t="s">
        <v>399</v>
      </c>
      <c r="H137" s="169">
        <v>80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42</v>
      </c>
      <c r="O137" s="72"/>
      <c r="P137" s="174">
        <f>O137*H137</f>
        <v>0</v>
      </c>
      <c r="Q137" s="174">
        <v>0.0045100000000000001</v>
      </c>
      <c r="R137" s="174">
        <f>Q137*H137</f>
        <v>0.36080000000000001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256</v>
      </c>
      <c r="AT137" s="176" t="s">
        <v>152</v>
      </c>
      <c r="AU137" s="176" t="s">
        <v>166</v>
      </c>
      <c r="AY137" s="19" t="s">
        <v>150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79</v>
      </c>
      <c r="BK137" s="177">
        <f>ROUND(I137*H137,2)</f>
        <v>0</v>
      </c>
      <c r="BL137" s="19" t="s">
        <v>256</v>
      </c>
      <c r="BM137" s="176" t="s">
        <v>1677</v>
      </c>
    </row>
    <row r="138" s="2" customFormat="1">
      <c r="A138" s="38"/>
      <c r="B138" s="164"/>
      <c r="C138" s="165" t="s">
        <v>370</v>
      </c>
      <c r="D138" s="165" t="s">
        <v>152</v>
      </c>
      <c r="E138" s="166" t="s">
        <v>1678</v>
      </c>
      <c r="F138" s="167" t="s">
        <v>1679</v>
      </c>
      <c r="G138" s="168" t="s">
        <v>399</v>
      </c>
      <c r="H138" s="169">
        <v>10</v>
      </c>
      <c r="I138" s="170"/>
      <c r="J138" s="171">
        <f>ROUND(I138*H138,2)</f>
        <v>0</v>
      </c>
      <c r="K138" s="167" t="s">
        <v>3</v>
      </c>
      <c r="L138" s="39"/>
      <c r="M138" s="172" t="s">
        <v>3</v>
      </c>
      <c r="N138" s="173" t="s">
        <v>42</v>
      </c>
      <c r="O138" s="72"/>
      <c r="P138" s="174">
        <f>O138*H138</f>
        <v>0</v>
      </c>
      <c r="Q138" s="174">
        <v>0.0051799999999999997</v>
      </c>
      <c r="R138" s="174">
        <f>Q138*H138</f>
        <v>0.051799999999999999</v>
      </c>
      <c r="S138" s="174">
        <v>0</v>
      </c>
      <c r="T138" s="17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256</v>
      </c>
      <c r="AT138" s="176" t="s">
        <v>152</v>
      </c>
      <c r="AU138" s="176" t="s">
        <v>166</v>
      </c>
      <c r="AY138" s="19" t="s">
        <v>150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79</v>
      </c>
      <c r="BK138" s="177">
        <f>ROUND(I138*H138,2)</f>
        <v>0</v>
      </c>
      <c r="BL138" s="19" t="s">
        <v>256</v>
      </c>
      <c r="BM138" s="176" t="s">
        <v>1680</v>
      </c>
    </row>
    <row r="139" s="2" customFormat="1" ht="33" customHeight="1">
      <c r="A139" s="38"/>
      <c r="B139" s="164"/>
      <c r="C139" s="165" t="s">
        <v>373</v>
      </c>
      <c r="D139" s="165" t="s">
        <v>152</v>
      </c>
      <c r="E139" s="166" t="s">
        <v>1681</v>
      </c>
      <c r="F139" s="167" t="s">
        <v>1682</v>
      </c>
      <c r="G139" s="168" t="s">
        <v>399</v>
      </c>
      <c r="H139" s="169">
        <v>50</v>
      </c>
      <c r="I139" s="170"/>
      <c r="J139" s="171">
        <f>ROUND(I139*H139,2)</f>
        <v>0</v>
      </c>
      <c r="K139" s="167" t="s">
        <v>156</v>
      </c>
      <c r="L139" s="39"/>
      <c r="M139" s="172" t="s">
        <v>3</v>
      </c>
      <c r="N139" s="173" t="s">
        <v>42</v>
      </c>
      <c r="O139" s="72"/>
      <c r="P139" s="174">
        <f>O139*H139</f>
        <v>0</v>
      </c>
      <c r="Q139" s="174">
        <v>0.00097999999999999997</v>
      </c>
      <c r="R139" s="174">
        <f>Q139*H139</f>
        <v>0.049000000000000002</v>
      </c>
      <c r="S139" s="174">
        <v>0</v>
      </c>
      <c r="T139" s="17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256</v>
      </c>
      <c r="AT139" s="176" t="s">
        <v>152</v>
      </c>
      <c r="AU139" s="176" t="s">
        <v>166</v>
      </c>
      <c r="AY139" s="19" t="s">
        <v>150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79</v>
      </c>
      <c r="BK139" s="177">
        <f>ROUND(I139*H139,2)</f>
        <v>0</v>
      </c>
      <c r="BL139" s="19" t="s">
        <v>256</v>
      </c>
      <c r="BM139" s="176" t="s">
        <v>1683</v>
      </c>
    </row>
    <row r="140" s="2" customFormat="1" ht="33" customHeight="1">
      <c r="A140" s="38"/>
      <c r="B140" s="164"/>
      <c r="C140" s="165" t="s">
        <v>379</v>
      </c>
      <c r="D140" s="165" t="s">
        <v>152</v>
      </c>
      <c r="E140" s="166" t="s">
        <v>1684</v>
      </c>
      <c r="F140" s="167" t="s">
        <v>1685</v>
      </c>
      <c r="G140" s="168" t="s">
        <v>399</v>
      </c>
      <c r="H140" s="169">
        <v>75</v>
      </c>
      <c r="I140" s="170"/>
      <c r="J140" s="171">
        <f>ROUND(I140*H140,2)</f>
        <v>0</v>
      </c>
      <c r="K140" s="167" t="s">
        <v>156</v>
      </c>
      <c r="L140" s="39"/>
      <c r="M140" s="172" t="s">
        <v>3</v>
      </c>
      <c r="N140" s="173" t="s">
        <v>42</v>
      </c>
      <c r="O140" s="72"/>
      <c r="P140" s="174">
        <f>O140*H140</f>
        <v>0</v>
      </c>
      <c r="Q140" s="174">
        <v>0.0012600000000000001</v>
      </c>
      <c r="R140" s="174">
        <f>Q140*H140</f>
        <v>0.094500000000000001</v>
      </c>
      <c r="S140" s="174">
        <v>0</v>
      </c>
      <c r="T140" s="17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6" t="s">
        <v>256</v>
      </c>
      <c r="AT140" s="176" t="s">
        <v>152</v>
      </c>
      <c r="AU140" s="176" t="s">
        <v>166</v>
      </c>
      <c r="AY140" s="19" t="s">
        <v>150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9" t="s">
        <v>79</v>
      </c>
      <c r="BK140" s="177">
        <f>ROUND(I140*H140,2)</f>
        <v>0</v>
      </c>
      <c r="BL140" s="19" t="s">
        <v>256</v>
      </c>
      <c r="BM140" s="176" t="s">
        <v>1686</v>
      </c>
    </row>
    <row r="141" s="2" customFormat="1" ht="33" customHeight="1">
      <c r="A141" s="38"/>
      <c r="B141" s="164"/>
      <c r="C141" s="165" t="s">
        <v>386</v>
      </c>
      <c r="D141" s="165" t="s">
        <v>152</v>
      </c>
      <c r="E141" s="166" t="s">
        <v>1687</v>
      </c>
      <c r="F141" s="167" t="s">
        <v>1688</v>
      </c>
      <c r="G141" s="168" t="s">
        <v>399</v>
      </c>
      <c r="H141" s="169">
        <v>45</v>
      </c>
      <c r="I141" s="170"/>
      <c r="J141" s="171">
        <f>ROUND(I141*H141,2)</f>
        <v>0</v>
      </c>
      <c r="K141" s="167" t="s">
        <v>156</v>
      </c>
      <c r="L141" s="39"/>
      <c r="M141" s="172" t="s">
        <v>3</v>
      </c>
      <c r="N141" s="173" t="s">
        <v>42</v>
      </c>
      <c r="O141" s="72"/>
      <c r="P141" s="174">
        <f>O141*H141</f>
        <v>0</v>
      </c>
      <c r="Q141" s="174">
        <v>0.0015299999999999999</v>
      </c>
      <c r="R141" s="174">
        <f>Q141*H141</f>
        <v>0.068849999999999995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256</v>
      </c>
      <c r="AT141" s="176" t="s">
        <v>152</v>
      </c>
      <c r="AU141" s="176" t="s">
        <v>166</v>
      </c>
      <c r="AY141" s="19" t="s">
        <v>150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79</v>
      </c>
      <c r="BK141" s="177">
        <f>ROUND(I141*H141,2)</f>
        <v>0</v>
      </c>
      <c r="BL141" s="19" t="s">
        <v>256</v>
      </c>
      <c r="BM141" s="176" t="s">
        <v>1689</v>
      </c>
    </row>
    <row r="142" s="2" customFormat="1" ht="33" customHeight="1">
      <c r="A142" s="38"/>
      <c r="B142" s="164"/>
      <c r="C142" s="165" t="s">
        <v>390</v>
      </c>
      <c r="D142" s="165" t="s">
        <v>152</v>
      </c>
      <c r="E142" s="166" t="s">
        <v>1690</v>
      </c>
      <c r="F142" s="167" t="s">
        <v>1691</v>
      </c>
      <c r="G142" s="168" t="s">
        <v>399</v>
      </c>
      <c r="H142" s="169">
        <v>20</v>
      </c>
      <c r="I142" s="170"/>
      <c r="J142" s="171">
        <f>ROUND(I142*H142,2)</f>
        <v>0</v>
      </c>
      <c r="K142" s="167" t="s">
        <v>156</v>
      </c>
      <c r="L142" s="39"/>
      <c r="M142" s="172" t="s">
        <v>3</v>
      </c>
      <c r="N142" s="173" t="s">
        <v>42</v>
      </c>
      <c r="O142" s="72"/>
      <c r="P142" s="174">
        <f>O142*H142</f>
        <v>0</v>
      </c>
      <c r="Q142" s="174">
        <v>0.0028400000000000001</v>
      </c>
      <c r="R142" s="174">
        <f>Q142*H142</f>
        <v>0.056800000000000003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256</v>
      </c>
      <c r="AT142" s="176" t="s">
        <v>152</v>
      </c>
      <c r="AU142" s="176" t="s">
        <v>166</v>
      </c>
      <c r="AY142" s="19" t="s">
        <v>150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79</v>
      </c>
      <c r="BK142" s="177">
        <f>ROUND(I142*H142,2)</f>
        <v>0</v>
      </c>
      <c r="BL142" s="19" t="s">
        <v>256</v>
      </c>
      <c r="BM142" s="176" t="s">
        <v>1692</v>
      </c>
    </row>
    <row r="143" s="2" customFormat="1" ht="33" customHeight="1">
      <c r="A143" s="38"/>
      <c r="B143" s="164"/>
      <c r="C143" s="165" t="s">
        <v>396</v>
      </c>
      <c r="D143" s="165" t="s">
        <v>152</v>
      </c>
      <c r="E143" s="166" t="s">
        <v>1693</v>
      </c>
      <c r="F143" s="167" t="s">
        <v>1694</v>
      </c>
      <c r="G143" s="168" t="s">
        <v>399</v>
      </c>
      <c r="H143" s="169">
        <v>15</v>
      </c>
      <c r="I143" s="170"/>
      <c r="J143" s="171">
        <f>ROUND(I143*H143,2)</f>
        <v>0</v>
      </c>
      <c r="K143" s="167" t="s">
        <v>156</v>
      </c>
      <c r="L143" s="39"/>
      <c r="M143" s="172" t="s">
        <v>3</v>
      </c>
      <c r="N143" s="173" t="s">
        <v>42</v>
      </c>
      <c r="O143" s="72"/>
      <c r="P143" s="174">
        <f>O143*H143</f>
        <v>0</v>
      </c>
      <c r="Q143" s="174">
        <v>0.0063</v>
      </c>
      <c r="R143" s="174">
        <f>Q143*H143</f>
        <v>0.094500000000000001</v>
      </c>
      <c r="S143" s="174">
        <v>0</v>
      </c>
      <c r="T143" s="17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6" t="s">
        <v>256</v>
      </c>
      <c r="AT143" s="176" t="s">
        <v>152</v>
      </c>
      <c r="AU143" s="176" t="s">
        <v>166</v>
      </c>
      <c r="AY143" s="19" t="s">
        <v>150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9" t="s">
        <v>79</v>
      </c>
      <c r="BK143" s="177">
        <f>ROUND(I143*H143,2)</f>
        <v>0</v>
      </c>
      <c r="BL143" s="19" t="s">
        <v>256</v>
      </c>
      <c r="BM143" s="176" t="s">
        <v>1695</v>
      </c>
    </row>
    <row r="144" s="12" customFormat="1" ht="20.88" customHeight="1">
      <c r="A144" s="12"/>
      <c r="B144" s="151"/>
      <c r="C144" s="12"/>
      <c r="D144" s="152" t="s">
        <v>70</v>
      </c>
      <c r="E144" s="162" t="s">
        <v>1696</v>
      </c>
      <c r="F144" s="162" t="s">
        <v>1697</v>
      </c>
      <c r="G144" s="12"/>
      <c r="H144" s="12"/>
      <c r="I144" s="154"/>
      <c r="J144" s="163">
        <f>BK144</f>
        <v>0</v>
      </c>
      <c r="K144" s="12"/>
      <c r="L144" s="151"/>
      <c r="M144" s="156"/>
      <c r="N144" s="157"/>
      <c r="O144" s="157"/>
      <c r="P144" s="158">
        <f>SUM(P145:P162)</f>
        <v>0</v>
      </c>
      <c r="Q144" s="157"/>
      <c r="R144" s="158">
        <f>SUM(R145:R162)</f>
        <v>0</v>
      </c>
      <c r="S144" s="157"/>
      <c r="T144" s="159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2" t="s">
        <v>81</v>
      </c>
      <c r="AT144" s="160" t="s">
        <v>70</v>
      </c>
      <c r="AU144" s="160" t="s">
        <v>81</v>
      </c>
      <c r="AY144" s="152" t="s">
        <v>150</v>
      </c>
      <c r="BK144" s="161">
        <f>SUM(BK145:BK162)</f>
        <v>0</v>
      </c>
    </row>
    <row r="145" s="2" customFormat="1" ht="33" customHeight="1">
      <c r="A145" s="38"/>
      <c r="B145" s="164"/>
      <c r="C145" s="165" t="s">
        <v>406</v>
      </c>
      <c r="D145" s="165" t="s">
        <v>152</v>
      </c>
      <c r="E145" s="166" t="s">
        <v>1698</v>
      </c>
      <c r="F145" s="167" t="s">
        <v>1699</v>
      </c>
      <c r="G145" s="168" t="s">
        <v>399</v>
      </c>
      <c r="H145" s="169">
        <v>18</v>
      </c>
      <c r="I145" s="170"/>
      <c r="J145" s="171">
        <f>ROUND(I145*H145,2)</f>
        <v>0</v>
      </c>
      <c r="K145" s="167" t="s">
        <v>3</v>
      </c>
      <c r="L145" s="39"/>
      <c r="M145" s="172" t="s">
        <v>3</v>
      </c>
      <c r="N145" s="173" t="s">
        <v>42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256</v>
      </c>
      <c r="AT145" s="176" t="s">
        <v>152</v>
      </c>
      <c r="AU145" s="176" t="s">
        <v>166</v>
      </c>
      <c r="AY145" s="19" t="s">
        <v>150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79</v>
      </c>
      <c r="BK145" s="177">
        <f>ROUND(I145*H145,2)</f>
        <v>0</v>
      </c>
      <c r="BL145" s="19" t="s">
        <v>256</v>
      </c>
      <c r="BM145" s="176" t="s">
        <v>1700</v>
      </c>
    </row>
    <row r="146" s="14" customFormat="1">
      <c r="A146" s="14"/>
      <c r="B146" s="186"/>
      <c r="C146" s="14"/>
      <c r="D146" s="179" t="s">
        <v>159</v>
      </c>
      <c r="E146" s="14"/>
      <c r="F146" s="188" t="s">
        <v>1701</v>
      </c>
      <c r="G146" s="14"/>
      <c r="H146" s="189">
        <v>18</v>
      </c>
      <c r="I146" s="190"/>
      <c r="J146" s="14"/>
      <c r="K146" s="14"/>
      <c r="L146" s="186"/>
      <c r="M146" s="191"/>
      <c r="N146" s="192"/>
      <c r="O146" s="192"/>
      <c r="P146" s="192"/>
      <c r="Q146" s="192"/>
      <c r="R146" s="192"/>
      <c r="S146" s="192"/>
      <c r="T146" s="19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87" t="s">
        <v>159</v>
      </c>
      <c r="AU146" s="187" t="s">
        <v>166</v>
      </c>
      <c r="AV146" s="14" t="s">
        <v>81</v>
      </c>
      <c r="AW146" s="14" t="s">
        <v>4</v>
      </c>
      <c r="AX146" s="14" t="s">
        <v>79</v>
      </c>
      <c r="AY146" s="187" t="s">
        <v>150</v>
      </c>
    </row>
    <row r="147" s="2" customFormat="1" ht="33" customHeight="1">
      <c r="A147" s="38"/>
      <c r="B147" s="164"/>
      <c r="C147" s="165" t="s">
        <v>414</v>
      </c>
      <c r="D147" s="165" t="s">
        <v>152</v>
      </c>
      <c r="E147" s="166" t="s">
        <v>1702</v>
      </c>
      <c r="F147" s="167" t="s">
        <v>1703</v>
      </c>
      <c r="G147" s="168" t="s">
        <v>399</v>
      </c>
      <c r="H147" s="169">
        <v>36</v>
      </c>
      <c r="I147" s="170"/>
      <c r="J147" s="171">
        <f>ROUND(I147*H147,2)</f>
        <v>0</v>
      </c>
      <c r="K147" s="167" t="s">
        <v>3</v>
      </c>
      <c r="L147" s="39"/>
      <c r="M147" s="172" t="s">
        <v>3</v>
      </c>
      <c r="N147" s="173" t="s">
        <v>42</v>
      </c>
      <c r="O147" s="72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6" t="s">
        <v>256</v>
      </c>
      <c r="AT147" s="176" t="s">
        <v>152</v>
      </c>
      <c r="AU147" s="176" t="s">
        <v>166</v>
      </c>
      <c r="AY147" s="19" t="s">
        <v>150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9" t="s">
        <v>79</v>
      </c>
      <c r="BK147" s="177">
        <f>ROUND(I147*H147,2)</f>
        <v>0</v>
      </c>
      <c r="BL147" s="19" t="s">
        <v>256</v>
      </c>
      <c r="BM147" s="176" t="s">
        <v>1704</v>
      </c>
    </row>
    <row r="148" s="14" customFormat="1">
      <c r="A148" s="14"/>
      <c r="B148" s="186"/>
      <c r="C148" s="14"/>
      <c r="D148" s="179" t="s">
        <v>159</v>
      </c>
      <c r="E148" s="14"/>
      <c r="F148" s="188" t="s">
        <v>1705</v>
      </c>
      <c r="G148" s="14"/>
      <c r="H148" s="189">
        <v>36</v>
      </c>
      <c r="I148" s="190"/>
      <c r="J148" s="14"/>
      <c r="K148" s="14"/>
      <c r="L148" s="186"/>
      <c r="M148" s="191"/>
      <c r="N148" s="192"/>
      <c r="O148" s="192"/>
      <c r="P148" s="192"/>
      <c r="Q148" s="192"/>
      <c r="R148" s="192"/>
      <c r="S148" s="192"/>
      <c r="T148" s="19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87" t="s">
        <v>159</v>
      </c>
      <c r="AU148" s="187" t="s">
        <v>166</v>
      </c>
      <c r="AV148" s="14" t="s">
        <v>81</v>
      </c>
      <c r="AW148" s="14" t="s">
        <v>4</v>
      </c>
      <c r="AX148" s="14" t="s">
        <v>79</v>
      </c>
      <c r="AY148" s="187" t="s">
        <v>150</v>
      </c>
    </row>
    <row r="149" s="2" customFormat="1" ht="33" customHeight="1">
      <c r="A149" s="38"/>
      <c r="B149" s="164"/>
      <c r="C149" s="165" t="s">
        <v>419</v>
      </c>
      <c r="D149" s="165" t="s">
        <v>152</v>
      </c>
      <c r="E149" s="166" t="s">
        <v>1706</v>
      </c>
      <c r="F149" s="167" t="s">
        <v>1707</v>
      </c>
      <c r="G149" s="168" t="s">
        <v>399</v>
      </c>
      <c r="H149" s="169">
        <v>144</v>
      </c>
      <c r="I149" s="170"/>
      <c r="J149" s="171">
        <f>ROUND(I149*H149,2)</f>
        <v>0</v>
      </c>
      <c r="K149" s="167" t="s">
        <v>3</v>
      </c>
      <c r="L149" s="39"/>
      <c r="M149" s="172" t="s">
        <v>3</v>
      </c>
      <c r="N149" s="173" t="s">
        <v>42</v>
      </c>
      <c r="O149" s="72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6" t="s">
        <v>256</v>
      </c>
      <c r="AT149" s="176" t="s">
        <v>152</v>
      </c>
      <c r="AU149" s="176" t="s">
        <v>166</v>
      </c>
      <c r="AY149" s="19" t="s">
        <v>150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9" t="s">
        <v>79</v>
      </c>
      <c r="BK149" s="177">
        <f>ROUND(I149*H149,2)</f>
        <v>0</v>
      </c>
      <c r="BL149" s="19" t="s">
        <v>256</v>
      </c>
      <c r="BM149" s="176" t="s">
        <v>1708</v>
      </c>
    </row>
    <row r="150" s="14" customFormat="1">
      <c r="A150" s="14"/>
      <c r="B150" s="186"/>
      <c r="C150" s="14"/>
      <c r="D150" s="179" t="s">
        <v>159</v>
      </c>
      <c r="E150" s="14"/>
      <c r="F150" s="188" t="s">
        <v>1709</v>
      </c>
      <c r="G150" s="14"/>
      <c r="H150" s="189">
        <v>144</v>
      </c>
      <c r="I150" s="190"/>
      <c r="J150" s="14"/>
      <c r="K150" s="14"/>
      <c r="L150" s="186"/>
      <c r="M150" s="191"/>
      <c r="N150" s="192"/>
      <c r="O150" s="192"/>
      <c r="P150" s="192"/>
      <c r="Q150" s="192"/>
      <c r="R150" s="192"/>
      <c r="S150" s="192"/>
      <c r="T150" s="19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7" t="s">
        <v>159</v>
      </c>
      <c r="AU150" s="187" t="s">
        <v>166</v>
      </c>
      <c r="AV150" s="14" t="s">
        <v>81</v>
      </c>
      <c r="AW150" s="14" t="s">
        <v>4</v>
      </c>
      <c r="AX150" s="14" t="s">
        <v>79</v>
      </c>
      <c r="AY150" s="187" t="s">
        <v>150</v>
      </c>
    </row>
    <row r="151" s="2" customFormat="1" ht="33" customHeight="1">
      <c r="A151" s="38"/>
      <c r="B151" s="164"/>
      <c r="C151" s="165" t="s">
        <v>424</v>
      </c>
      <c r="D151" s="165" t="s">
        <v>152</v>
      </c>
      <c r="E151" s="166" t="s">
        <v>1710</v>
      </c>
      <c r="F151" s="167" t="s">
        <v>1711</v>
      </c>
      <c r="G151" s="168" t="s">
        <v>399</v>
      </c>
      <c r="H151" s="169">
        <v>12</v>
      </c>
      <c r="I151" s="170"/>
      <c r="J151" s="171">
        <f>ROUND(I151*H151,2)</f>
        <v>0</v>
      </c>
      <c r="K151" s="167" t="s">
        <v>3</v>
      </c>
      <c r="L151" s="39"/>
      <c r="M151" s="172" t="s">
        <v>3</v>
      </c>
      <c r="N151" s="173" t="s">
        <v>42</v>
      </c>
      <c r="O151" s="72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256</v>
      </c>
      <c r="AT151" s="176" t="s">
        <v>152</v>
      </c>
      <c r="AU151" s="176" t="s">
        <v>166</v>
      </c>
      <c r="AY151" s="19" t="s">
        <v>150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79</v>
      </c>
      <c r="BK151" s="177">
        <f>ROUND(I151*H151,2)</f>
        <v>0</v>
      </c>
      <c r="BL151" s="19" t="s">
        <v>256</v>
      </c>
      <c r="BM151" s="176" t="s">
        <v>1712</v>
      </c>
    </row>
    <row r="152" s="14" customFormat="1">
      <c r="A152" s="14"/>
      <c r="B152" s="186"/>
      <c r="C152" s="14"/>
      <c r="D152" s="179" t="s">
        <v>159</v>
      </c>
      <c r="E152" s="14"/>
      <c r="F152" s="188" t="s">
        <v>1713</v>
      </c>
      <c r="G152" s="14"/>
      <c r="H152" s="189">
        <v>12</v>
      </c>
      <c r="I152" s="190"/>
      <c r="J152" s="14"/>
      <c r="K152" s="14"/>
      <c r="L152" s="186"/>
      <c r="M152" s="191"/>
      <c r="N152" s="192"/>
      <c r="O152" s="192"/>
      <c r="P152" s="192"/>
      <c r="Q152" s="192"/>
      <c r="R152" s="192"/>
      <c r="S152" s="192"/>
      <c r="T152" s="19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7" t="s">
        <v>159</v>
      </c>
      <c r="AU152" s="187" t="s">
        <v>166</v>
      </c>
      <c r="AV152" s="14" t="s">
        <v>81</v>
      </c>
      <c r="AW152" s="14" t="s">
        <v>4</v>
      </c>
      <c r="AX152" s="14" t="s">
        <v>79</v>
      </c>
      <c r="AY152" s="187" t="s">
        <v>150</v>
      </c>
    </row>
    <row r="153" s="2" customFormat="1" ht="33" customHeight="1">
      <c r="A153" s="38"/>
      <c r="B153" s="164"/>
      <c r="C153" s="165" t="s">
        <v>429</v>
      </c>
      <c r="D153" s="165" t="s">
        <v>152</v>
      </c>
      <c r="E153" s="166" t="s">
        <v>1714</v>
      </c>
      <c r="F153" s="167" t="s">
        <v>1715</v>
      </c>
      <c r="G153" s="168" t="s">
        <v>399</v>
      </c>
      <c r="H153" s="169">
        <v>54.545999999999999</v>
      </c>
      <c r="I153" s="170"/>
      <c r="J153" s="171">
        <f>ROUND(I153*H153,2)</f>
        <v>0</v>
      </c>
      <c r="K153" s="167" t="s">
        <v>3</v>
      </c>
      <c r="L153" s="39"/>
      <c r="M153" s="172" t="s">
        <v>3</v>
      </c>
      <c r="N153" s="173" t="s">
        <v>42</v>
      </c>
      <c r="O153" s="72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6" t="s">
        <v>256</v>
      </c>
      <c r="AT153" s="176" t="s">
        <v>152</v>
      </c>
      <c r="AU153" s="176" t="s">
        <v>166</v>
      </c>
      <c r="AY153" s="19" t="s">
        <v>150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9" t="s">
        <v>79</v>
      </c>
      <c r="BK153" s="177">
        <f>ROUND(I153*H153,2)</f>
        <v>0</v>
      </c>
      <c r="BL153" s="19" t="s">
        <v>256</v>
      </c>
      <c r="BM153" s="176" t="s">
        <v>1716</v>
      </c>
    </row>
    <row r="154" s="14" customFormat="1">
      <c r="A154" s="14"/>
      <c r="B154" s="186"/>
      <c r="C154" s="14"/>
      <c r="D154" s="179" t="s">
        <v>159</v>
      </c>
      <c r="E154" s="14"/>
      <c r="F154" s="188" t="s">
        <v>1717</v>
      </c>
      <c r="G154" s="14"/>
      <c r="H154" s="189">
        <v>54.545999999999999</v>
      </c>
      <c r="I154" s="190"/>
      <c r="J154" s="14"/>
      <c r="K154" s="14"/>
      <c r="L154" s="186"/>
      <c r="M154" s="191"/>
      <c r="N154" s="192"/>
      <c r="O154" s="192"/>
      <c r="P154" s="192"/>
      <c r="Q154" s="192"/>
      <c r="R154" s="192"/>
      <c r="S154" s="192"/>
      <c r="T154" s="19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87" t="s">
        <v>159</v>
      </c>
      <c r="AU154" s="187" t="s">
        <v>166</v>
      </c>
      <c r="AV154" s="14" t="s">
        <v>81</v>
      </c>
      <c r="AW154" s="14" t="s">
        <v>4</v>
      </c>
      <c r="AX154" s="14" t="s">
        <v>79</v>
      </c>
      <c r="AY154" s="187" t="s">
        <v>150</v>
      </c>
    </row>
    <row r="155" s="2" customFormat="1" ht="33" customHeight="1">
      <c r="A155" s="38"/>
      <c r="B155" s="164"/>
      <c r="C155" s="165" t="s">
        <v>434</v>
      </c>
      <c r="D155" s="165" t="s">
        <v>152</v>
      </c>
      <c r="E155" s="166" t="s">
        <v>1718</v>
      </c>
      <c r="F155" s="167" t="s">
        <v>1719</v>
      </c>
      <c r="G155" s="168" t="s">
        <v>399</v>
      </c>
      <c r="H155" s="169">
        <v>90</v>
      </c>
      <c r="I155" s="170"/>
      <c r="J155" s="171">
        <f>ROUND(I155*H155,2)</f>
        <v>0</v>
      </c>
      <c r="K155" s="167" t="s">
        <v>3</v>
      </c>
      <c r="L155" s="39"/>
      <c r="M155" s="172" t="s">
        <v>3</v>
      </c>
      <c r="N155" s="173" t="s">
        <v>42</v>
      </c>
      <c r="O155" s="72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256</v>
      </c>
      <c r="AT155" s="176" t="s">
        <v>152</v>
      </c>
      <c r="AU155" s="176" t="s">
        <v>166</v>
      </c>
      <c r="AY155" s="19" t="s">
        <v>150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79</v>
      </c>
      <c r="BK155" s="177">
        <f>ROUND(I155*H155,2)</f>
        <v>0</v>
      </c>
      <c r="BL155" s="19" t="s">
        <v>256</v>
      </c>
      <c r="BM155" s="176" t="s">
        <v>1720</v>
      </c>
    </row>
    <row r="156" s="14" customFormat="1">
      <c r="A156" s="14"/>
      <c r="B156" s="186"/>
      <c r="C156" s="14"/>
      <c r="D156" s="179" t="s">
        <v>159</v>
      </c>
      <c r="E156" s="14"/>
      <c r="F156" s="188" t="s">
        <v>1721</v>
      </c>
      <c r="G156" s="14"/>
      <c r="H156" s="189">
        <v>90</v>
      </c>
      <c r="I156" s="190"/>
      <c r="J156" s="14"/>
      <c r="K156" s="14"/>
      <c r="L156" s="186"/>
      <c r="M156" s="191"/>
      <c r="N156" s="192"/>
      <c r="O156" s="192"/>
      <c r="P156" s="192"/>
      <c r="Q156" s="192"/>
      <c r="R156" s="192"/>
      <c r="S156" s="192"/>
      <c r="T156" s="19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87" t="s">
        <v>159</v>
      </c>
      <c r="AU156" s="187" t="s">
        <v>166</v>
      </c>
      <c r="AV156" s="14" t="s">
        <v>81</v>
      </c>
      <c r="AW156" s="14" t="s">
        <v>4</v>
      </c>
      <c r="AX156" s="14" t="s">
        <v>79</v>
      </c>
      <c r="AY156" s="187" t="s">
        <v>150</v>
      </c>
    </row>
    <row r="157" s="2" customFormat="1" ht="33" customHeight="1">
      <c r="A157" s="38"/>
      <c r="B157" s="164"/>
      <c r="C157" s="165" t="s">
        <v>449</v>
      </c>
      <c r="D157" s="165" t="s">
        <v>152</v>
      </c>
      <c r="E157" s="166" t="s">
        <v>1722</v>
      </c>
      <c r="F157" s="167" t="s">
        <v>1723</v>
      </c>
      <c r="G157" s="168" t="s">
        <v>399</v>
      </c>
      <c r="H157" s="169">
        <v>54</v>
      </c>
      <c r="I157" s="170"/>
      <c r="J157" s="171">
        <f>ROUND(I157*H157,2)</f>
        <v>0</v>
      </c>
      <c r="K157" s="167" t="s">
        <v>3</v>
      </c>
      <c r="L157" s="39"/>
      <c r="M157" s="172" t="s">
        <v>3</v>
      </c>
      <c r="N157" s="173" t="s">
        <v>42</v>
      </c>
      <c r="O157" s="72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6" t="s">
        <v>256</v>
      </c>
      <c r="AT157" s="176" t="s">
        <v>152</v>
      </c>
      <c r="AU157" s="176" t="s">
        <v>166</v>
      </c>
      <c r="AY157" s="19" t="s">
        <v>150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9" t="s">
        <v>79</v>
      </c>
      <c r="BK157" s="177">
        <f>ROUND(I157*H157,2)</f>
        <v>0</v>
      </c>
      <c r="BL157" s="19" t="s">
        <v>256</v>
      </c>
      <c r="BM157" s="176" t="s">
        <v>1724</v>
      </c>
    </row>
    <row r="158" s="14" customFormat="1">
      <c r="A158" s="14"/>
      <c r="B158" s="186"/>
      <c r="C158" s="14"/>
      <c r="D158" s="179" t="s">
        <v>159</v>
      </c>
      <c r="E158" s="14"/>
      <c r="F158" s="188" t="s">
        <v>1725</v>
      </c>
      <c r="G158" s="14"/>
      <c r="H158" s="189">
        <v>54</v>
      </c>
      <c r="I158" s="190"/>
      <c r="J158" s="14"/>
      <c r="K158" s="14"/>
      <c r="L158" s="186"/>
      <c r="M158" s="191"/>
      <c r="N158" s="192"/>
      <c r="O158" s="192"/>
      <c r="P158" s="192"/>
      <c r="Q158" s="192"/>
      <c r="R158" s="192"/>
      <c r="S158" s="192"/>
      <c r="T158" s="19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7" t="s">
        <v>159</v>
      </c>
      <c r="AU158" s="187" t="s">
        <v>166</v>
      </c>
      <c r="AV158" s="14" t="s">
        <v>81</v>
      </c>
      <c r="AW158" s="14" t="s">
        <v>4</v>
      </c>
      <c r="AX158" s="14" t="s">
        <v>79</v>
      </c>
      <c r="AY158" s="187" t="s">
        <v>150</v>
      </c>
    </row>
    <row r="159" s="2" customFormat="1" ht="33" customHeight="1">
      <c r="A159" s="38"/>
      <c r="B159" s="164"/>
      <c r="C159" s="165" t="s">
        <v>454</v>
      </c>
      <c r="D159" s="165" t="s">
        <v>152</v>
      </c>
      <c r="E159" s="166" t="s">
        <v>1726</v>
      </c>
      <c r="F159" s="167" t="s">
        <v>1727</v>
      </c>
      <c r="G159" s="168" t="s">
        <v>399</v>
      </c>
      <c r="H159" s="169">
        <v>24</v>
      </c>
      <c r="I159" s="170"/>
      <c r="J159" s="171">
        <f>ROUND(I159*H159,2)</f>
        <v>0</v>
      </c>
      <c r="K159" s="167" t="s">
        <v>3</v>
      </c>
      <c r="L159" s="39"/>
      <c r="M159" s="172" t="s">
        <v>3</v>
      </c>
      <c r="N159" s="173" t="s">
        <v>42</v>
      </c>
      <c r="O159" s="72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256</v>
      </c>
      <c r="AT159" s="176" t="s">
        <v>152</v>
      </c>
      <c r="AU159" s="176" t="s">
        <v>166</v>
      </c>
      <c r="AY159" s="19" t="s">
        <v>150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79</v>
      </c>
      <c r="BK159" s="177">
        <f>ROUND(I159*H159,2)</f>
        <v>0</v>
      </c>
      <c r="BL159" s="19" t="s">
        <v>256</v>
      </c>
      <c r="BM159" s="176" t="s">
        <v>1728</v>
      </c>
    </row>
    <row r="160" s="14" customFormat="1">
      <c r="A160" s="14"/>
      <c r="B160" s="186"/>
      <c r="C160" s="14"/>
      <c r="D160" s="179" t="s">
        <v>159</v>
      </c>
      <c r="E160" s="14"/>
      <c r="F160" s="188" t="s">
        <v>1729</v>
      </c>
      <c r="G160" s="14"/>
      <c r="H160" s="189">
        <v>24</v>
      </c>
      <c r="I160" s="190"/>
      <c r="J160" s="14"/>
      <c r="K160" s="14"/>
      <c r="L160" s="186"/>
      <c r="M160" s="191"/>
      <c r="N160" s="192"/>
      <c r="O160" s="192"/>
      <c r="P160" s="192"/>
      <c r="Q160" s="192"/>
      <c r="R160" s="192"/>
      <c r="S160" s="192"/>
      <c r="T160" s="19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87" t="s">
        <v>159</v>
      </c>
      <c r="AU160" s="187" t="s">
        <v>166</v>
      </c>
      <c r="AV160" s="14" t="s">
        <v>81</v>
      </c>
      <c r="AW160" s="14" t="s">
        <v>4</v>
      </c>
      <c r="AX160" s="14" t="s">
        <v>79</v>
      </c>
      <c r="AY160" s="187" t="s">
        <v>150</v>
      </c>
    </row>
    <row r="161" s="2" customFormat="1" ht="33" customHeight="1">
      <c r="A161" s="38"/>
      <c r="B161" s="164"/>
      <c r="C161" s="165" t="s">
        <v>459</v>
      </c>
      <c r="D161" s="165" t="s">
        <v>152</v>
      </c>
      <c r="E161" s="166" t="s">
        <v>1730</v>
      </c>
      <c r="F161" s="167" t="s">
        <v>1731</v>
      </c>
      <c r="G161" s="168" t="s">
        <v>399</v>
      </c>
      <c r="H161" s="169">
        <v>18</v>
      </c>
      <c r="I161" s="170"/>
      <c r="J161" s="171">
        <f>ROUND(I161*H161,2)</f>
        <v>0</v>
      </c>
      <c r="K161" s="167" t="s">
        <v>3</v>
      </c>
      <c r="L161" s="39"/>
      <c r="M161" s="172" t="s">
        <v>3</v>
      </c>
      <c r="N161" s="173" t="s">
        <v>42</v>
      </c>
      <c r="O161" s="72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6" t="s">
        <v>256</v>
      </c>
      <c r="AT161" s="176" t="s">
        <v>152</v>
      </c>
      <c r="AU161" s="176" t="s">
        <v>166</v>
      </c>
      <c r="AY161" s="19" t="s">
        <v>150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9" t="s">
        <v>79</v>
      </c>
      <c r="BK161" s="177">
        <f>ROUND(I161*H161,2)</f>
        <v>0</v>
      </c>
      <c r="BL161" s="19" t="s">
        <v>256</v>
      </c>
      <c r="BM161" s="176" t="s">
        <v>1732</v>
      </c>
    </row>
    <row r="162" s="14" customFormat="1">
      <c r="A162" s="14"/>
      <c r="B162" s="186"/>
      <c r="C162" s="14"/>
      <c r="D162" s="179" t="s">
        <v>159</v>
      </c>
      <c r="E162" s="14"/>
      <c r="F162" s="188" t="s">
        <v>1701</v>
      </c>
      <c r="G162" s="14"/>
      <c r="H162" s="189">
        <v>18</v>
      </c>
      <c r="I162" s="190"/>
      <c r="J162" s="14"/>
      <c r="K162" s="14"/>
      <c r="L162" s="186"/>
      <c r="M162" s="191"/>
      <c r="N162" s="192"/>
      <c r="O162" s="192"/>
      <c r="P162" s="192"/>
      <c r="Q162" s="192"/>
      <c r="R162" s="192"/>
      <c r="S162" s="192"/>
      <c r="T162" s="19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87" t="s">
        <v>159</v>
      </c>
      <c r="AU162" s="187" t="s">
        <v>166</v>
      </c>
      <c r="AV162" s="14" t="s">
        <v>81</v>
      </c>
      <c r="AW162" s="14" t="s">
        <v>4</v>
      </c>
      <c r="AX162" s="14" t="s">
        <v>79</v>
      </c>
      <c r="AY162" s="187" t="s">
        <v>150</v>
      </c>
    </row>
    <row r="163" s="12" customFormat="1" ht="20.88" customHeight="1">
      <c r="A163" s="12"/>
      <c r="B163" s="151"/>
      <c r="C163" s="12"/>
      <c r="D163" s="152" t="s">
        <v>70</v>
      </c>
      <c r="E163" s="162" t="s">
        <v>1733</v>
      </c>
      <c r="F163" s="162" t="s">
        <v>1734</v>
      </c>
      <c r="G163" s="12"/>
      <c r="H163" s="12"/>
      <c r="I163" s="154"/>
      <c r="J163" s="163">
        <f>BK163</f>
        <v>0</v>
      </c>
      <c r="K163" s="12"/>
      <c r="L163" s="151"/>
      <c r="M163" s="156"/>
      <c r="N163" s="157"/>
      <c r="O163" s="157"/>
      <c r="P163" s="158">
        <f>SUM(P164:P168)</f>
        <v>0</v>
      </c>
      <c r="Q163" s="157"/>
      <c r="R163" s="158">
        <f>SUM(R164:R168)</f>
        <v>0.0084399999999999996</v>
      </c>
      <c r="S163" s="157"/>
      <c r="T163" s="159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2" t="s">
        <v>81</v>
      </c>
      <c r="AT163" s="160" t="s">
        <v>70</v>
      </c>
      <c r="AU163" s="160" t="s">
        <v>81</v>
      </c>
      <c r="AY163" s="152" t="s">
        <v>150</v>
      </c>
      <c r="BK163" s="161">
        <f>SUM(BK164:BK168)</f>
        <v>0</v>
      </c>
    </row>
    <row r="164" s="2" customFormat="1" ht="16.5" customHeight="1">
      <c r="A164" s="38"/>
      <c r="B164" s="164"/>
      <c r="C164" s="165" t="s">
        <v>465</v>
      </c>
      <c r="D164" s="165" t="s">
        <v>152</v>
      </c>
      <c r="E164" s="166" t="s">
        <v>1735</v>
      </c>
      <c r="F164" s="167" t="s">
        <v>1736</v>
      </c>
      <c r="G164" s="168" t="s">
        <v>422</v>
      </c>
      <c r="H164" s="169">
        <v>1</v>
      </c>
      <c r="I164" s="170"/>
      <c r="J164" s="171">
        <f>ROUND(I164*H164,2)</f>
        <v>0</v>
      </c>
      <c r="K164" s="167" t="s">
        <v>156</v>
      </c>
      <c r="L164" s="39"/>
      <c r="M164" s="172" t="s">
        <v>3</v>
      </c>
      <c r="N164" s="173" t="s">
        <v>42</v>
      </c>
      <c r="O164" s="72"/>
      <c r="P164" s="174">
        <f>O164*H164</f>
        <v>0</v>
      </c>
      <c r="Q164" s="174">
        <v>0.0018400000000000001</v>
      </c>
      <c r="R164" s="174">
        <f>Q164*H164</f>
        <v>0.0018400000000000001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256</v>
      </c>
      <c r="AT164" s="176" t="s">
        <v>152</v>
      </c>
      <c r="AU164" s="176" t="s">
        <v>166</v>
      </c>
      <c r="AY164" s="19" t="s">
        <v>150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79</v>
      </c>
      <c r="BK164" s="177">
        <f>ROUND(I164*H164,2)</f>
        <v>0</v>
      </c>
      <c r="BL164" s="19" t="s">
        <v>256</v>
      </c>
      <c r="BM164" s="176" t="s">
        <v>1737</v>
      </c>
    </row>
    <row r="165" s="2" customFormat="1" ht="16.5" customHeight="1">
      <c r="A165" s="38"/>
      <c r="B165" s="164"/>
      <c r="C165" s="165" t="s">
        <v>474</v>
      </c>
      <c r="D165" s="165" t="s">
        <v>152</v>
      </c>
      <c r="E165" s="166" t="s">
        <v>1738</v>
      </c>
      <c r="F165" s="167" t="s">
        <v>1739</v>
      </c>
      <c r="G165" s="168" t="s">
        <v>422</v>
      </c>
      <c r="H165" s="169">
        <v>3</v>
      </c>
      <c r="I165" s="170"/>
      <c r="J165" s="171">
        <f>ROUND(I165*H165,2)</f>
        <v>0</v>
      </c>
      <c r="K165" s="167" t="s">
        <v>3</v>
      </c>
      <c r="L165" s="39"/>
      <c r="M165" s="172" t="s">
        <v>3</v>
      </c>
      <c r="N165" s="173" t="s">
        <v>42</v>
      </c>
      <c r="O165" s="72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6" t="s">
        <v>256</v>
      </c>
      <c r="AT165" s="176" t="s">
        <v>152</v>
      </c>
      <c r="AU165" s="176" t="s">
        <v>166</v>
      </c>
      <c r="AY165" s="19" t="s">
        <v>150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9" t="s">
        <v>79</v>
      </c>
      <c r="BK165" s="177">
        <f>ROUND(I165*H165,2)</f>
        <v>0</v>
      </c>
      <c r="BL165" s="19" t="s">
        <v>256</v>
      </c>
      <c r="BM165" s="176" t="s">
        <v>1740</v>
      </c>
    </row>
    <row r="166" s="2" customFormat="1">
      <c r="A166" s="38"/>
      <c r="B166" s="164"/>
      <c r="C166" s="165" t="s">
        <v>481</v>
      </c>
      <c r="D166" s="165" t="s">
        <v>152</v>
      </c>
      <c r="E166" s="166" t="s">
        <v>1741</v>
      </c>
      <c r="F166" s="167" t="s">
        <v>1742</v>
      </c>
      <c r="G166" s="168" t="s">
        <v>422</v>
      </c>
      <c r="H166" s="169">
        <v>2</v>
      </c>
      <c r="I166" s="170"/>
      <c r="J166" s="171">
        <f>ROUND(I166*H166,2)</f>
        <v>0</v>
      </c>
      <c r="K166" s="167" t="s">
        <v>156</v>
      </c>
      <c r="L166" s="39"/>
      <c r="M166" s="172" t="s">
        <v>3</v>
      </c>
      <c r="N166" s="173" t="s">
        <v>42</v>
      </c>
      <c r="O166" s="72"/>
      <c r="P166" s="174">
        <f>O166*H166</f>
        <v>0</v>
      </c>
      <c r="Q166" s="174">
        <v>0.00024000000000000001</v>
      </c>
      <c r="R166" s="174">
        <f>Q166*H166</f>
        <v>0.00048000000000000001</v>
      </c>
      <c r="S166" s="174">
        <v>0</v>
      </c>
      <c r="T166" s="17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6" t="s">
        <v>256</v>
      </c>
      <c r="AT166" s="176" t="s">
        <v>152</v>
      </c>
      <c r="AU166" s="176" t="s">
        <v>166</v>
      </c>
      <c r="AY166" s="19" t="s">
        <v>150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9" t="s">
        <v>79</v>
      </c>
      <c r="BK166" s="177">
        <f>ROUND(I166*H166,2)</f>
        <v>0</v>
      </c>
      <c r="BL166" s="19" t="s">
        <v>256</v>
      </c>
      <c r="BM166" s="176" t="s">
        <v>1743</v>
      </c>
    </row>
    <row r="167" s="2" customFormat="1">
      <c r="A167" s="38"/>
      <c r="B167" s="164"/>
      <c r="C167" s="165" t="s">
        <v>488</v>
      </c>
      <c r="D167" s="165" t="s">
        <v>152</v>
      </c>
      <c r="E167" s="166" t="s">
        <v>1744</v>
      </c>
      <c r="F167" s="167" t="s">
        <v>1745</v>
      </c>
      <c r="G167" s="168" t="s">
        <v>207</v>
      </c>
      <c r="H167" s="169">
        <v>20</v>
      </c>
      <c r="I167" s="170"/>
      <c r="J167" s="171">
        <f>ROUND(I167*H167,2)</f>
        <v>0</v>
      </c>
      <c r="K167" s="167" t="s">
        <v>156</v>
      </c>
      <c r="L167" s="39"/>
      <c r="M167" s="172" t="s">
        <v>3</v>
      </c>
      <c r="N167" s="173" t="s">
        <v>42</v>
      </c>
      <c r="O167" s="72"/>
      <c r="P167" s="174">
        <f>O167*H167</f>
        <v>0</v>
      </c>
      <c r="Q167" s="174">
        <v>0.00017000000000000001</v>
      </c>
      <c r="R167" s="174">
        <f>Q167*H167</f>
        <v>0.0034000000000000002</v>
      </c>
      <c r="S167" s="174">
        <v>0</v>
      </c>
      <c r="T167" s="17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6" t="s">
        <v>256</v>
      </c>
      <c r="AT167" s="176" t="s">
        <v>152</v>
      </c>
      <c r="AU167" s="176" t="s">
        <v>166</v>
      </c>
      <c r="AY167" s="19" t="s">
        <v>150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9" t="s">
        <v>79</v>
      </c>
      <c r="BK167" s="177">
        <f>ROUND(I167*H167,2)</f>
        <v>0</v>
      </c>
      <c r="BL167" s="19" t="s">
        <v>256</v>
      </c>
      <c r="BM167" s="176" t="s">
        <v>1746</v>
      </c>
    </row>
    <row r="168" s="2" customFormat="1">
      <c r="A168" s="38"/>
      <c r="B168" s="164"/>
      <c r="C168" s="165" t="s">
        <v>493</v>
      </c>
      <c r="D168" s="165" t="s">
        <v>152</v>
      </c>
      <c r="E168" s="166" t="s">
        <v>1747</v>
      </c>
      <c r="F168" s="167" t="s">
        <v>1748</v>
      </c>
      <c r="G168" s="168" t="s">
        <v>207</v>
      </c>
      <c r="H168" s="169">
        <v>8</v>
      </c>
      <c r="I168" s="170"/>
      <c r="J168" s="171">
        <f>ROUND(I168*H168,2)</f>
        <v>0</v>
      </c>
      <c r="K168" s="167" t="s">
        <v>156</v>
      </c>
      <c r="L168" s="39"/>
      <c r="M168" s="172" t="s">
        <v>3</v>
      </c>
      <c r="N168" s="173" t="s">
        <v>42</v>
      </c>
      <c r="O168" s="72"/>
      <c r="P168" s="174">
        <f>O168*H168</f>
        <v>0</v>
      </c>
      <c r="Q168" s="174">
        <v>0.00034000000000000002</v>
      </c>
      <c r="R168" s="174">
        <f>Q168*H168</f>
        <v>0.0027200000000000002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256</v>
      </c>
      <c r="AT168" s="176" t="s">
        <v>152</v>
      </c>
      <c r="AU168" s="176" t="s">
        <v>166</v>
      </c>
      <c r="AY168" s="19" t="s">
        <v>150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79</v>
      </c>
      <c r="BK168" s="177">
        <f>ROUND(I168*H168,2)</f>
        <v>0</v>
      </c>
      <c r="BL168" s="19" t="s">
        <v>256</v>
      </c>
      <c r="BM168" s="176" t="s">
        <v>1749</v>
      </c>
    </row>
    <row r="169" s="12" customFormat="1" ht="20.88" customHeight="1">
      <c r="A169" s="12"/>
      <c r="B169" s="151"/>
      <c r="C169" s="12"/>
      <c r="D169" s="152" t="s">
        <v>70</v>
      </c>
      <c r="E169" s="162" t="s">
        <v>1750</v>
      </c>
      <c r="F169" s="162" t="s">
        <v>1751</v>
      </c>
      <c r="G169" s="12"/>
      <c r="H169" s="12"/>
      <c r="I169" s="154"/>
      <c r="J169" s="163">
        <f>BK169</f>
        <v>0</v>
      </c>
      <c r="K169" s="12"/>
      <c r="L169" s="151"/>
      <c r="M169" s="156"/>
      <c r="N169" s="157"/>
      <c r="O169" s="157"/>
      <c r="P169" s="158">
        <f>SUM(P170:P171)</f>
        <v>0</v>
      </c>
      <c r="Q169" s="157"/>
      <c r="R169" s="158">
        <f>SUM(R170:R171)</f>
        <v>0.0082500000000000004</v>
      </c>
      <c r="S169" s="157"/>
      <c r="T169" s="159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2" t="s">
        <v>81</v>
      </c>
      <c r="AT169" s="160" t="s">
        <v>70</v>
      </c>
      <c r="AU169" s="160" t="s">
        <v>81</v>
      </c>
      <c r="AY169" s="152" t="s">
        <v>150</v>
      </c>
      <c r="BK169" s="161">
        <f>SUM(BK170:BK171)</f>
        <v>0</v>
      </c>
    </row>
    <row r="170" s="2" customFormat="1">
      <c r="A170" s="38"/>
      <c r="B170" s="164"/>
      <c r="C170" s="165" t="s">
        <v>498</v>
      </c>
      <c r="D170" s="165" t="s">
        <v>152</v>
      </c>
      <c r="E170" s="166" t="s">
        <v>1195</v>
      </c>
      <c r="F170" s="167" t="s">
        <v>1196</v>
      </c>
      <c r="G170" s="168" t="s">
        <v>399</v>
      </c>
      <c r="H170" s="169">
        <v>165</v>
      </c>
      <c r="I170" s="170"/>
      <c r="J170" s="171">
        <f>ROUND(I170*H170,2)</f>
        <v>0</v>
      </c>
      <c r="K170" s="167" t="s">
        <v>156</v>
      </c>
      <c r="L170" s="39"/>
      <c r="M170" s="172" t="s">
        <v>3</v>
      </c>
      <c r="N170" s="173" t="s">
        <v>42</v>
      </c>
      <c r="O170" s="72"/>
      <c r="P170" s="174">
        <f>O170*H170</f>
        <v>0</v>
      </c>
      <c r="Q170" s="174">
        <v>2.0000000000000002E-05</v>
      </c>
      <c r="R170" s="174">
        <f>Q170*H170</f>
        <v>0.0033000000000000004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256</v>
      </c>
      <c r="AT170" s="176" t="s">
        <v>152</v>
      </c>
      <c r="AU170" s="176" t="s">
        <v>166</v>
      </c>
      <c r="AY170" s="19" t="s">
        <v>150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79</v>
      </c>
      <c r="BK170" s="177">
        <f>ROUND(I170*H170,2)</f>
        <v>0</v>
      </c>
      <c r="BL170" s="19" t="s">
        <v>256</v>
      </c>
      <c r="BM170" s="176" t="s">
        <v>1752</v>
      </c>
    </row>
    <row r="171" s="2" customFormat="1" ht="33" customHeight="1">
      <c r="A171" s="38"/>
      <c r="B171" s="164"/>
      <c r="C171" s="165" t="s">
        <v>504</v>
      </c>
      <c r="D171" s="165" t="s">
        <v>152</v>
      </c>
      <c r="E171" s="166" t="s">
        <v>1198</v>
      </c>
      <c r="F171" s="167" t="s">
        <v>1199</v>
      </c>
      <c r="G171" s="168" t="s">
        <v>399</v>
      </c>
      <c r="H171" s="169">
        <v>165</v>
      </c>
      <c r="I171" s="170"/>
      <c r="J171" s="171">
        <f>ROUND(I171*H171,2)</f>
        <v>0</v>
      </c>
      <c r="K171" s="167" t="s">
        <v>156</v>
      </c>
      <c r="L171" s="39"/>
      <c r="M171" s="172" t="s">
        <v>3</v>
      </c>
      <c r="N171" s="173" t="s">
        <v>42</v>
      </c>
      <c r="O171" s="72"/>
      <c r="P171" s="174">
        <f>O171*H171</f>
        <v>0</v>
      </c>
      <c r="Q171" s="174">
        <v>3.0000000000000001E-05</v>
      </c>
      <c r="R171" s="174">
        <f>Q171*H171</f>
        <v>0.0049500000000000004</v>
      </c>
      <c r="S171" s="174">
        <v>0</v>
      </c>
      <c r="T171" s="17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6" t="s">
        <v>256</v>
      </c>
      <c r="AT171" s="176" t="s">
        <v>152</v>
      </c>
      <c r="AU171" s="176" t="s">
        <v>166</v>
      </c>
      <c r="AY171" s="19" t="s">
        <v>150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9" t="s">
        <v>79</v>
      </c>
      <c r="BK171" s="177">
        <f>ROUND(I171*H171,2)</f>
        <v>0</v>
      </c>
      <c r="BL171" s="19" t="s">
        <v>256</v>
      </c>
      <c r="BM171" s="176" t="s">
        <v>1753</v>
      </c>
    </row>
    <row r="172" s="12" customFormat="1" ht="20.88" customHeight="1">
      <c r="A172" s="12"/>
      <c r="B172" s="151"/>
      <c r="C172" s="12"/>
      <c r="D172" s="152" t="s">
        <v>70</v>
      </c>
      <c r="E172" s="162" t="s">
        <v>1754</v>
      </c>
      <c r="F172" s="162" t="s">
        <v>1755</v>
      </c>
      <c r="G172" s="12"/>
      <c r="H172" s="12"/>
      <c r="I172" s="154"/>
      <c r="J172" s="163">
        <f>BK172</f>
        <v>0</v>
      </c>
      <c r="K172" s="12"/>
      <c r="L172" s="151"/>
      <c r="M172" s="156"/>
      <c r="N172" s="157"/>
      <c r="O172" s="157"/>
      <c r="P172" s="158">
        <f>SUM(P173:P177)</f>
        <v>0</v>
      </c>
      <c r="Q172" s="157"/>
      <c r="R172" s="158">
        <f>SUM(R173:R177)</f>
        <v>0</v>
      </c>
      <c r="S172" s="157"/>
      <c r="T172" s="159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2" t="s">
        <v>81</v>
      </c>
      <c r="AT172" s="160" t="s">
        <v>70</v>
      </c>
      <c r="AU172" s="160" t="s">
        <v>81</v>
      </c>
      <c r="AY172" s="152" t="s">
        <v>150</v>
      </c>
      <c r="BK172" s="161">
        <f>SUM(BK173:BK177)</f>
        <v>0</v>
      </c>
    </row>
    <row r="173" s="2" customFormat="1" ht="16.5" customHeight="1">
      <c r="A173" s="38"/>
      <c r="B173" s="164"/>
      <c r="C173" s="165" t="s">
        <v>510</v>
      </c>
      <c r="D173" s="165" t="s">
        <v>152</v>
      </c>
      <c r="E173" s="166" t="s">
        <v>1756</v>
      </c>
      <c r="F173" s="167" t="s">
        <v>1652</v>
      </c>
      <c r="G173" s="168" t="s">
        <v>422</v>
      </c>
      <c r="H173" s="169">
        <v>1</v>
      </c>
      <c r="I173" s="170"/>
      <c r="J173" s="171">
        <f>ROUND(I173*H173,2)</f>
        <v>0</v>
      </c>
      <c r="K173" s="167" t="s">
        <v>3</v>
      </c>
      <c r="L173" s="39"/>
      <c r="M173" s="172" t="s">
        <v>3</v>
      </c>
      <c r="N173" s="173" t="s">
        <v>42</v>
      </c>
      <c r="O173" s="72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6" t="s">
        <v>256</v>
      </c>
      <c r="AT173" s="176" t="s">
        <v>152</v>
      </c>
      <c r="AU173" s="176" t="s">
        <v>166</v>
      </c>
      <c r="AY173" s="19" t="s">
        <v>150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9" t="s">
        <v>79</v>
      </c>
      <c r="BK173" s="177">
        <f>ROUND(I173*H173,2)</f>
        <v>0</v>
      </c>
      <c r="BL173" s="19" t="s">
        <v>256</v>
      </c>
      <c r="BM173" s="176" t="s">
        <v>1757</v>
      </c>
    </row>
    <row r="174" s="2" customFormat="1" ht="16.5" customHeight="1">
      <c r="A174" s="38"/>
      <c r="B174" s="164"/>
      <c r="C174" s="165" t="s">
        <v>514</v>
      </c>
      <c r="D174" s="165" t="s">
        <v>152</v>
      </c>
      <c r="E174" s="166" t="s">
        <v>1758</v>
      </c>
      <c r="F174" s="167" t="s">
        <v>1206</v>
      </c>
      <c r="G174" s="168" t="s">
        <v>1207</v>
      </c>
      <c r="H174" s="225"/>
      <c r="I174" s="170"/>
      <c r="J174" s="171">
        <f>ROUND(I174*H174,2)</f>
        <v>0</v>
      </c>
      <c r="K174" s="167" t="s">
        <v>3</v>
      </c>
      <c r="L174" s="39"/>
      <c r="M174" s="172" t="s">
        <v>3</v>
      </c>
      <c r="N174" s="173" t="s">
        <v>42</v>
      </c>
      <c r="O174" s="72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256</v>
      </c>
      <c r="AT174" s="176" t="s">
        <v>152</v>
      </c>
      <c r="AU174" s="176" t="s">
        <v>166</v>
      </c>
      <c r="AY174" s="19" t="s">
        <v>150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79</v>
      </c>
      <c r="BK174" s="177">
        <f>ROUND(I174*H174,2)</f>
        <v>0</v>
      </c>
      <c r="BL174" s="19" t="s">
        <v>256</v>
      </c>
      <c r="BM174" s="176" t="s">
        <v>1759</v>
      </c>
    </row>
    <row r="175" s="2" customFormat="1" ht="16.5" customHeight="1">
      <c r="A175" s="38"/>
      <c r="B175" s="164"/>
      <c r="C175" s="165" t="s">
        <v>520</v>
      </c>
      <c r="D175" s="165" t="s">
        <v>152</v>
      </c>
      <c r="E175" s="166" t="s">
        <v>1760</v>
      </c>
      <c r="F175" s="167" t="s">
        <v>1761</v>
      </c>
      <c r="G175" s="168" t="s">
        <v>1215</v>
      </c>
      <c r="H175" s="169">
        <v>1</v>
      </c>
      <c r="I175" s="170"/>
      <c r="J175" s="171">
        <f>ROUND(I175*H175,2)</f>
        <v>0</v>
      </c>
      <c r="K175" s="167" t="s">
        <v>3</v>
      </c>
      <c r="L175" s="39"/>
      <c r="M175" s="172" t="s">
        <v>3</v>
      </c>
      <c r="N175" s="173" t="s">
        <v>42</v>
      </c>
      <c r="O175" s="72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6" t="s">
        <v>256</v>
      </c>
      <c r="AT175" s="176" t="s">
        <v>152</v>
      </c>
      <c r="AU175" s="176" t="s">
        <v>166</v>
      </c>
      <c r="AY175" s="19" t="s">
        <v>150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9" t="s">
        <v>79</v>
      </c>
      <c r="BK175" s="177">
        <f>ROUND(I175*H175,2)</f>
        <v>0</v>
      </c>
      <c r="BL175" s="19" t="s">
        <v>256</v>
      </c>
      <c r="BM175" s="176" t="s">
        <v>1762</v>
      </c>
    </row>
    <row r="176" s="2" customFormat="1" ht="16.5" customHeight="1">
      <c r="A176" s="38"/>
      <c r="B176" s="164"/>
      <c r="C176" s="165" t="s">
        <v>524</v>
      </c>
      <c r="D176" s="165" t="s">
        <v>152</v>
      </c>
      <c r="E176" s="166" t="s">
        <v>1763</v>
      </c>
      <c r="F176" s="167" t="s">
        <v>1764</v>
      </c>
      <c r="G176" s="168" t="s">
        <v>1215</v>
      </c>
      <c r="H176" s="169">
        <v>1</v>
      </c>
      <c r="I176" s="170"/>
      <c r="J176" s="171">
        <f>ROUND(I176*H176,2)</f>
        <v>0</v>
      </c>
      <c r="K176" s="167" t="s">
        <v>3</v>
      </c>
      <c r="L176" s="39"/>
      <c r="M176" s="172" t="s">
        <v>3</v>
      </c>
      <c r="N176" s="173" t="s">
        <v>42</v>
      </c>
      <c r="O176" s="72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6" t="s">
        <v>256</v>
      </c>
      <c r="AT176" s="176" t="s">
        <v>152</v>
      </c>
      <c r="AU176" s="176" t="s">
        <v>166</v>
      </c>
      <c r="AY176" s="19" t="s">
        <v>150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9" t="s">
        <v>79</v>
      </c>
      <c r="BK176" s="177">
        <f>ROUND(I176*H176,2)</f>
        <v>0</v>
      </c>
      <c r="BL176" s="19" t="s">
        <v>256</v>
      </c>
      <c r="BM176" s="176" t="s">
        <v>1765</v>
      </c>
    </row>
    <row r="177" s="2" customFormat="1" ht="16.5" customHeight="1">
      <c r="A177" s="38"/>
      <c r="B177" s="164"/>
      <c r="C177" s="165" t="s">
        <v>528</v>
      </c>
      <c r="D177" s="165" t="s">
        <v>152</v>
      </c>
      <c r="E177" s="166" t="s">
        <v>1766</v>
      </c>
      <c r="F177" s="167" t="s">
        <v>1767</v>
      </c>
      <c r="G177" s="168" t="s">
        <v>417</v>
      </c>
      <c r="H177" s="169">
        <v>1</v>
      </c>
      <c r="I177" s="170"/>
      <c r="J177" s="171">
        <f>ROUND(I177*H177,2)</f>
        <v>0</v>
      </c>
      <c r="K177" s="167" t="s">
        <v>3</v>
      </c>
      <c r="L177" s="39"/>
      <c r="M177" s="220" t="s">
        <v>3</v>
      </c>
      <c r="N177" s="221" t="s">
        <v>42</v>
      </c>
      <c r="O177" s="222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6" t="s">
        <v>256</v>
      </c>
      <c r="AT177" s="176" t="s">
        <v>152</v>
      </c>
      <c r="AU177" s="176" t="s">
        <v>166</v>
      </c>
      <c r="AY177" s="19" t="s">
        <v>150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9" t="s">
        <v>79</v>
      </c>
      <c r="BK177" s="177">
        <f>ROUND(I177*H177,2)</f>
        <v>0</v>
      </c>
      <c r="BL177" s="19" t="s">
        <v>256</v>
      </c>
      <c r="BM177" s="176" t="s">
        <v>1768</v>
      </c>
    </row>
    <row r="178" s="2" customFormat="1" ht="6.96" customHeight="1">
      <c r="A178" s="38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39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autoFilter ref="C92:K17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1769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ROUND((SUM(BE82:BE116)),  2)</f>
        <v>0</v>
      </c>
      <c r="G33" s="38"/>
      <c r="H33" s="38"/>
      <c r="I33" s="123">
        <v>0.20999999999999999</v>
      </c>
      <c r="J33" s="122">
        <f>ROUND(((SUM(BE82:BE116))*I33),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ROUND((SUM(BF82:BF116)),  2)</f>
        <v>0</v>
      </c>
      <c r="G34" s="38"/>
      <c r="H34" s="38"/>
      <c r="I34" s="123">
        <v>0.14999999999999999</v>
      </c>
      <c r="J34" s="122">
        <f>ROUND(((SUM(BF82:BF116))*I34),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ROUND((SUM(BG82:BG116)),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ROUND((SUM(BH82:BH116)),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ROUND((SUM(BI82:BI116)),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D.1.4.F - Lapač olejových látek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1770</v>
      </c>
      <c r="E61" s="139"/>
      <c r="F61" s="139"/>
      <c r="G61" s="139"/>
      <c r="H61" s="139"/>
      <c r="I61" s="139"/>
      <c r="J61" s="140">
        <f>J84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1771</v>
      </c>
      <c r="E62" s="139"/>
      <c r="F62" s="139"/>
      <c r="G62" s="139"/>
      <c r="H62" s="139"/>
      <c r="I62" s="139"/>
      <c r="J62" s="140">
        <f>J112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135</v>
      </c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38"/>
      <c r="D72" s="38"/>
      <c r="E72" s="115" t="str">
        <f>E7</f>
        <v>MŠ Delfínek</v>
      </c>
      <c r="F72" s="32"/>
      <c r="G72" s="32"/>
      <c r="H72" s="32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104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62" t="str">
        <f>E9</f>
        <v>D.1.4.F - Lapač olejových látek</v>
      </c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38"/>
      <c r="E76" s="38"/>
      <c r="F76" s="27" t="str">
        <f>F12</f>
        <v>MŠ Delfínek</v>
      </c>
      <c r="G76" s="38"/>
      <c r="H76" s="38"/>
      <c r="I76" s="32" t="s">
        <v>22</v>
      </c>
      <c r="J76" s="64" t="str">
        <f>IF(J12="","",J12)</f>
        <v>3. 2. 2021</v>
      </c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24</v>
      </c>
      <c r="D78" s="38"/>
      <c r="E78" s="38"/>
      <c r="F78" s="27" t="str">
        <f>E15</f>
        <v>Statutární město Liberec</v>
      </c>
      <c r="G78" s="38"/>
      <c r="H78" s="38"/>
      <c r="I78" s="32" t="s">
        <v>30</v>
      </c>
      <c r="J78" s="36" t="str">
        <f>E21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38"/>
      <c r="E79" s="38"/>
      <c r="F79" s="27" t="str">
        <f>IF(E18="","",E18)</f>
        <v>Vyplň údaj</v>
      </c>
      <c r="G79" s="38"/>
      <c r="H79" s="38"/>
      <c r="I79" s="32" t="s">
        <v>33</v>
      </c>
      <c r="J79" s="36" t="str">
        <f>E24</f>
        <v>DIGITRONIC CZ s.r.o.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41"/>
      <c r="B81" s="142"/>
      <c r="C81" s="143" t="s">
        <v>136</v>
      </c>
      <c r="D81" s="144" t="s">
        <v>56</v>
      </c>
      <c r="E81" s="144" t="s">
        <v>52</v>
      </c>
      <c r="F81" s="144" t="s">
        <v>53</v>
      </c>
      <c r="G81" s="144" t="s">
        <v>137</v>
      </c>
      <c r="H81" s="144" t="s">
        <v>138</v>
      </c>
      <c r="I81" s="144" t="s">
        <v>139</v>
      </c>
      <c r="J81" s="144" t="s">
        <v>108</v>
      </c>
      <c r="K81" s="145" t="s">
        <v>140</v>
      </c>
      <c r="L81" s="146"/>
      <c r="M81" s="80" t="s">
        <v>3</v>
      </c>
      <c r="N81" s="81" t="s">
        <v>41</v>
      </c>
      <c r="O81" s="81" t="s">
        <v>141</v>
      </c>
      <c r="P81" s="81" t="s">
        <v>142</v>
      </c>
      <c r="Q81" s="81" t="s">
        <v>143</v>
      </c>
      <c r="R81" s="81" t="s">
        <v>144</v>
      </c>
      <c r="S81" s="81" t="s">
        <v>145</v>
      </c>
      <c r="T81" s="82" t="s">
        <v>146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="2" customFormat="1" ht="22.8" customHeight="1">
      <c r="A82" s="38"/>
      <c r="B82" s="39"/>
      <c r="C82" s="87" t="s">
        <v>147</v>
      </c>
      <c r="D82" s="38"/>
      <c r="E82" s="38"/>
      <c r="F82" s="38"/>
      <c r="G82" s="38"/>
      <c r="H82" s="38"/>
      <c r="I82" s="38"/>
      <c r="J82" s="147">
        <f>BK82</f>
        <v>0</v>
      </c>
      <c r="K82" s="38"/>
      <c r="L82" s="39"/>
      <c r="M82" s="83"/>
      <c r="N82" s="68"/>
      <c r="O82" s="84"/>
      <c r="P82" s="148">
        <f>P83</f>
        <v>0</v>
      </c>
      <c r="Q82" s="84"/>
      <c r="R82" s="148">
        <f>R83</f>
        <v>8.9959370099999987</v>
      </c>
      <c r="S82" s="84"/>
      <c r="T82" s="149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9" t="s">
        <v>70</v>
      </c>
      <c r="AU82" s="19" t="s">
        <v>109</v>
      </c>
      <c r="BK82" s="150">
        <f>BK83</f>
        <v>0</v>
      </c>
    </row>
    <row r="83" s="12" customFormat="1" ht="25.92" customHeight="1">
      <c r="A83" s="12"/>
      <c r="B83" s="151"/>
      <c r="C83" s="12"/>
      <c r="D83" s="152" t="s">
        <v>70</v>
      </c>
      <c r="E83" s="153" t="s">
        <v>564</v>
      </c>
      <c r="F83" s="153" t="s">
        <v>565</v>
      </c>
      <c r="G83" s="12"/>
      <c r="H83" s="12"/>
      <c r="I83" s="154"/>
      <c r="J83" s="155">
        <f>BK83</f>
        <v>0</v>
      </c>
      <c r="K83" s="12"/>
      <c r="L83" s="151"/>
      <c r="M83" s="156"/>
      <c r="N83" s="157"/>
      <c r="O83" s="157"/>
      <c r="P83" s="158">
        <f>P84+P112</f>
        <v>0</v>
      </c>
      <c r="Q83" s="157"/>
      <c r="R83" s="158">
        <f>R84+R112</f>
        <v>8.9959370099999987</v>
      </c>
      <c r="S83" s="157"/>
      <c r="T83" s="159">
        <f>T84+T112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81</v>
      </c>
      <c r="AT83" s="160" t="s">
        <v>70</v>
      </c>
      <c r="AU83" s="160" t="s">
        <v>71</v>
      </c>
      <c r="AY83" s="152" t="s">
        <v>150</v>
      </c>
      <c r="BK83" s="161">
        <f>BK84+BK112</f>
        <v>0</v>
      </c>
    </row>
    <row r="84" s="12" customFormat="1" ht="22.8" customHeight="1">
      <c r="A84" s="12"/>
      <c r="B84" s="151"/>
      <c r="C84" s="12"/>
      <c r="D84" s="152" t="s">
        <v>70</v>
      </c>
      <c r="E84" s="162" t="s">
        <v>1772</v>
      </c>
      <c r="F84" s="162" t="s">
        <v>95</v>
      </c>
      <c r="G84" s="12"/>
      <c r="H84" s="12"/>
      <c r="I84" s="154"/>
      <c r="J84" s="163">
        <f>BK84</f>
        <v>0</v>
      </c>
      <c r="K84" s="12"/>
      <c r="L84" s="151"/>
      <c r="M84" s="156"/>
      <c r="N84" s="157"/>
      <c r="O84" s="157"/>
      <c r="P84" s="158">
        <f>SUM(P85:P111)</f>
        <v>0</v>
      </c>
      <c r="Q84" s="157"/>
      <c r="R84" s="158">
        <f>SUM(R85:R111)</f>
        <v>8.9959370099999987</v>
      </c>
      <c r="S84" s="157"/>
      <c r="T84" s="159">
        <f>SUM(T85:T111)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2" t="s">
        <v>81</v>
      </c>
      <c r="AT84" s="160" t="s">
        <v>70</v>
      </c>
      <c r="AU84" s="160" t="s">
        <v>79</v>
      </c>
      <c r="AY84" s="152" t="s">
        <v>150</v>
      </c>
      <c r="BK84" s="161">
        <f>SUM(BK85:BK111)</f>
        <v>0</v>
      </c>
    </row>
    <row r="85" s="2" customFormat="1">
      <c r="A85" s="38"/>
      <c r="B85" s="164"/>
      <c r="C85" s="165" t="s">
        <v>79</v>
      </c>
      <c r="D85" s="165" t="s">
        <v>152</v>
      </c>
      <c r="E85" s="166" t="s">
        <v>1773</v>
      </c>
      <c r="F85" s="167" t="s">
        <v>1774</v>
      </c>
      <c r="G85" s="168" t="s">
        <v>1610</v>
      </c>
      <c r="H85" s="169">
        <v>1</v>
      </c>
      <c r="I85" s="170"/>
      <c r="J85" s="171">
        <f>ROUND(I85*H85,2)</f>
        <v>0</v>
      </c>
      <c r="K85" s="167" t="s">
        <v>3</v>
      </c>
      <c r="L85" s="39"/>
      <c r="M85" s="172" t="s">
        <v>3</v>
      </c>
      <c r="N85" s="173" t="s">
        <v>42</v>
      </c>
      <c r="O85" s="72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6" t="s">
        <v>256</v>
      </c>
      <c r="AT85" s="176" t="s">
        <v>152</v>
      </c>
      <c r="AU85" s="176" t="s">
        <v>81</v>
      </c>
      <c r="AY85" s="19" t="s">
        <v>150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9" t="s">
        <v>79</v>
      </c>
      <c r="BK85" s="177">
        <f>ROUND(I85*H85,2)</f>
        <v>0</v>
      </c>
      <c r="BL85" s="19" t="s">
        <v>256</v>
      </c>
      <c r="BM85" s="176" t="s">
        <v>1775</v>
      </c>
    </row>
    <row r="86" s="2" customFormat="1">
      <c r="A86" s="38"/>
      <c r="B86" s="164"/>
      <c r="C86" s="165" t="s">
        <v>81</v>
      </c>
      <c r="D86" s="165" t="s">
        <v>152</v>
      </c>
      <c r="E86" s="166" t="s">
        <v>1776</v>
      </c>
      <c r="F86" s="167" t="s">
        <v>1777</v>
      </c>
      <c r="G86" s="168" t="s">
        <v>155</v>
      </c>
      <c r="H86" s="169">
        <v>0.22500000000000001</v>
      </c>
      <c r="I86" s="170"/>
      <c r="J86" s="171">
        <f>ROUND(I86*H86,2)</f>
        <v>0</v>
      </c>
      <c r="K86" s="167" t="s">
        <v>156</v>
      </c>
      <c r="L86" s="39"/>
      <c r="M86" s="172" t="s">
        <v>3</v>
      </c>
      <c r="N86" s="173" t="s">
        <v>42</v>
      </c>
      <c r="O86" s="72"/>
      <c r="P86" s="174">
        <f>O86*H86</f>
        <v>0</v>
      </c>
      <c r="Q86" s="174">
        <v>2.47214</v>
      </c>
      <c r="R86" s="174">
        <f>Q86*H86</f>
        <v>0.55623149999999999</v>
      </c>
      <c r="S86" s="174">
        <v>0</v>
      </c>
      <c r="T86" s="17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6" t="s">
        <v>157</v>
      </c>
      <c r="AT86" s="176" t="s">
        <v>152</v>
      </c>
      <c r="AU86" s="176" t="s">
        <v>81</v>
      </c>
      <c r="AY86" s="19" t="s">
        <v>150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9" t="s">
        <v>79</v>
      </c>
      <c r="BK86" s="177">
        <f>ROUND(I86*H86,2)</f>
        <v>0</v>
      </c>
      <c r="BL86" s="19" t="s">
        <v>157</v>
      </c>
      <c r="BM86" s="176" t="s">
        <v>1778</v>
      </c>
    </row>
    <row r="87" s="14" customFormat="1">
      <c r="A87" s="14"/>
      <c r="B87" s="186"/>
      <c r="C87" s="14"/>
      <c r="D87" s="179" t="s">
        <v>159</v>
      </c>
      <c r="E87" s="187" t="s">
        <v>3</v>
      </c>
      <c r="F87" s="188" t="s">
        <v>1779</v>
      </c>
      <c r="G87" s="14"/>
      <c r="H87" s="189">
        <v>0.22500000000000001</v>
      </c>
      <c r="I87" s="190"/>
      <c r="J87" s="14"/>
      <c r="K87" s="14"/>
      <c r="L87" s="186"/>
      <c r="M87" s="191"/>
      <c r="N87" s="192"/>
      <c r="O87" s="192"/>
      <c r="P87" s="192"/>
      <c r="Q87" s="192"/>
      <c r="R87" s="192"/>
      <c r="S87" s="192"/>
      <c r="T87" s="19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187" t="s">
        <v>159</v>
      </c>
      <c r="AU87" s="187" t="s">
        <v>81</v>
      </c>
      <c r="AV87" s="14" t="s">
        <v>81</v>
      </c>
      <c r="AW87" s="14" t="s">
        <v>32</v>
      </c>
      <c r="AX87" s="14" t="s">
        <v>79</v>
      </c>
      <c r="AY87" s="187" t="s">
        <v>150</v>
      </c>
    </row>
    <row r="88" s="2" customFormat="1" ht="16.5" customHeight="1">
      <c r="A88" s="38"/>
      <c r="B88" s="164"/>
      <c r="C88" s="165" t="s">
        <v>166</v>
      </c>
      <c r="D88" s="165" t="s">
        <v>152</v>
      </c>
      <c r="E88" s="166" t="s">
        <v>1780</v>
      </c>
      <c r="F88" s="167" t="s">
        <v>1781</v>
      </c>
      <c r="G88" s="168" t="s">
        <v>174</v>
      </c>
      <c r="H88" s="169">
        <v>3.3330000000000002</v>
      </c>
      <c r="I88" s="170"/>
      <c r="J88" s="171">
        <f>ROUND(I88*H88,2)</f>
        <v>0</v>
      </c>
      <c r="K88" s="167" t="s">
        <v>156</v>
      </c>
      <c r="L88" s="39"/>
      <c r="M88" s="172" t="s">
        <v>3</v>
      </c>
      <c r="N88" s="173" t="s">
        <v>42</v>
      </c>
      <c r="O88" s="72"/>
      <c r="P88" s="174">
        <f>O88*H88</f>
        <v>0</v>
      </c>
      <c r="Q88" s="174">
        <v>0.00247</v>
      </c>
      <c r="R88" s="174">
        <f>Q88*H88</f>
        <v>0.0082325100000000002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157</v>
      </c>
      <c r="AT88" s="176" t="s">
        <v>152</v>
      </c>
      <c r="AU88" s="176" t="s">
        <v>81</v>
      </c>
      <c r="AY88" s="19" t="s">
        <v>150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157</v>
      </c>
      <c r="BM88" s="176" t="s">
        <v>1782</v>
      </c>
    </row>
    <row r="89" s="14" customFormat="1">
      <c r="A89" s="14"/>
      <c r="B89" s="186"/>
      <c r="C89" s="14"/>
      <c r="D89" s="179" t="s">
        <v>159</v>
      </c>
      <c r="E89" s="187" t="s">
        <v>3</v>
      </c>
      <c r="F89" s="188" t="s">
        <v>1783</v>
      </c>
      <c r="G89" s="14"/>
      <c r="H89" s="189">
        <v>1.903</v>
      </c>
      <c r="I89" s="190"/>
      <c r="J89" s="14"/>
      <c r="K89" s="14"/>
      <c r="L89" s="186"/>
      <c r="M89" s="191"/>
      <c r="N89" s="192"/>
      <c r="O89" s="192"/>
      <c r="P89" s="192"/>
      <c r="Q89" s="192"/>
      <c r="R89" s="192"/>
      <c r="S89" s="192"/>
      <c r="T89" s="19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187" t="s">
        <v>159</v>
      </c>
      <c r="AU89" s="187" t="s">
        <v>81</v>
      </c>
      <c r="AV89" s="14" t="s">
        <v>81</v>
      </c>
      <c r="AW89" s="14" t="s">
        <v>32</v>
      </c>
      <c r="AX89" s="14" t="s">
        <v>71</v>
      </c>
      <c r="AY89" s="187" t="s">
        <v>150</v>
      </c>
    </row>
    <row r="90" s="14" customFormat="1">
      <c r="A90" s="14"/>
      <c r="B90" s="186"/>
      <c r="C90" s="14"/>
      <c r="D90" s="179" t="s">
        <v>159</v>
      </c>
      <c r="E90" s="187" t="s">
        <v>3</v>
      </c>
      <c r="F90" s="188" t="s">
        <v>1784</v>
      </c>
      <c r="G90" s="14"/>
      <c r="H90" s="189">
        <v>1.4299999999999999</v>
      </c>
      <c r="I90" s="190"/>
      <c r="J90" s="14"/>
      <c r="K90" s="14"/>
      <c r="L90" s="186"/>
      <c r="M90" s="191"/>
      <c r="N90" s="192"/>
      <c r="O90" s="192"/>
      <c r="P90" s="192"/>
      <c r="Q90" s="192"/>
      <c r="R90" s="192"/>
      <c r="S90" s="192"/>
      <c r="T90" s="19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87" t="s">
        <v>159</v>
      </c>
      <c r="AU90" s="187" t="s">
        <v>81</v>
      </c>
      <c r="AV90" s="14" t="s">
        <v>81</v>
      </c>
      <c r="AW90" s="14" t="s">
        <v>32</v>
      </c>
      <c r="AX90" s="14" t="s">
        <v>71</v>
      </c>
      <c r="AY90" s="187" t="s">
        <v>150</v>
      </c>
    </row>
    <row r="91" s="15" customFormat="1">
      <c r="A91" s="15"/>
      <c r="B91" s="194"/>
      <c r="C91" s="15"/>
      <c r="D91" s="179" t="s">
        <v>159</v>
      </c>
      <c r="E91" s="195" t="s">
        <v>3</v>
      </c>
      <c r="F91" s="196" t="s">
        <v>211</v>
      </c>
      <c r="G91" s="15"/>
      <c r="H91" s="197">
        <v>3.3330000000000002</v>
      </c>
      <c r="I91" s="198"/>
      <c r="J91" s="15"/>
      <c r="K91" s="15"/>
      <c r="L91" s="194"/>
      <c r="M91" s="199"/>
      <c r="N91" s="200"/>
      <c r="O91" s="200"/>
      <c r="P91" s="200"/>
      <c r="Q91" s="200"/>
      <c r="R91" s="200"/>
      <c r="S91" s="200"/>
      <c r="T91" s="201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195" t="s">
        <v>159</v>
      </c>
      <c r="AU91" s="195" t="s">
        <v>81</v>
      </c>
      <c r="AV91" s="15" t="s">
        <v>157</v>
      </c>
      <c r="AW91" s="15" t="s">
        <v>32</v>
      </c>
      <c r="AX91" s="15" t="s">
        <v>79</v>
      </c>
      <c r="AY91" s="195" t="s">
        <v>150</v>
      </c>
    </row>
    <row r="92" s="2" customFormat="1" ht="16.5" customHeight="1">
      <c r="A92" s="38"/>
      <c r="B92" s="164"/>
      <c r="C92" s="165" t="s">
        <v>157</v>
      </c>
      <c r="D92" s="165" t="s">
        <v>152</v>
      </c>
      <c r="E92" s="166" t="s">
        <v>1785</v>
      </c>
      <c r="F92" s="167" t="s">
        <v>1786</v>
      </c>
      <c r="G92" s="168" t="s">
        <v>174</v>
      </c>
      <c r="H92" s="169">
        <v>3.3330000000000002</v>
      </c>
      <c r="I92" s="170"/>
      <c r="J92" s="171">
        <f>ROUND(I92*H92,2)</f>
        <v>0</v>
      </c>
      <c r="K92" s="167" t="s">
        <v>156</v>
      </c>
      <c r="L92" s="39"/>
      <c r="M92" s="172" t="s">
        <v>3</v>
      </c>
      <c r="N92" s="173" t="s">
        <v>42</v>
      </c>
      <c r="O92" s="72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157</v>
      </c>
      <c r="AT92" s="176" t="s">
        <v>152</v>
      </c>
      <c r="AU92" s="176" t="s">
        <v>81</v>
      </c>
      <c r="AY92" s="19" t="s">
        <v>150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79</v>
      </c>
      <c r="BK92" s="177">
        <f>ROUND(I92*H92,2)</f>
        <v>0</v>
      </c>
      <c r="BL92" s="19" t="s">
        <v>157</v>
      </c>
      <c r="BM92" s="176" t="s">
        <v>1787</v>
      </c>
    </row>
    <row r="93" s="14" customFormat="1">
      <c r="A93" s="14"/>
      <c r="B93" s="186"/>
      <c r="C93" s="14"/>
      <c r="D93" s="179" t="s">
        <v>159</v>
      </c>
      <c r="E93" s="187" t="s">
        <v>3</v>
      </c>
      <c r="F93" s="188" t="s">
        <v>1783</v>
      </c>
      <c r="G93" s="14"/>
      <c r="H93" s="189">
        <v>1.903</v>
      </c>
      <c r="I93" s="190"/>
      <c r="J93" s="14"/>
      <c r="K93" s="14"/>
      <c r="L93" s="186"/>
      <c r="M93" s="191"/>
      <c r="N93" s="192"/>
      <c r="O93" s="192"/>
      <c r="P93" s="192"/>
      <c r="Q93" s="192"/>
      <c r="R93" s="192"/>
      <c r="S93" s="192"/>
      <c r="T93" s="19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87" t="s">
        <v>159</v>
      </c>
      <c r="AU93" s="187" t="s">
        <v>81</v>
      </c>
      <c r="AV93" s="14" t="s">
        <v>81</v>
      </c>
      <c r="AW93" s="14" t="s">
        <v>32</v>
      </c>
      <c r="AX93" s="14" t="s">
        <v>71</v>
      </c>
      <c r="AY93" s="187" t="s">
        <v>150</v>
      </c>
    </row>
    <row r="94" s="14" customFormat="1">
      <c r="A94" s="14"/>
      <c r="B94" s="186"/>
      <c r="C94" s="14"/>
      <c r="D94" s="179" t="s">
        <v>159</v>
      </c>
      <c r="E94" s="187" t="s">
        <v>3</v>
      </c>
      <c r="F94" s="188" t="s">
        <v>1784</v>
      </c>
      <c r="G94" s="14"/>
      <c r="H94" s="189">
        <v>1.4299999999999999</v>
      </c>
      <c r="I94" s="190"/>
      <c r="J94" s="14"/>
      <c r="K94" s="14"/>
      <c r="L94" s="186"/>
      <c r="M94" s="191"/>
      <c r="N94" s="192"/>
      <c r="O94" s="192"/>
      <c r="P94" s="192"/>
      <c r="Q94" s="192"/>
      <c r="R94" s="192"/>
      <c r="S94" s="192"/>
      <c r="T94" s="19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87" t="s">
        <v>159</v>
      </c>
      <c r="AU94" s="187" t="s">
        <v>81</v>
      </c>
      <c r="AV94" s="14" t="s">
        <v>81</v>
      </c>
      <c r="AW94" s="14" t="s">
        <v>32</v>
      </c>
      <c r="AX94" s="14" t="s">
        <v>71</v>
      </c>
      <c r="AY94" s="187" t="s">
        <v>150</v>
      </c>
    </row>
    <row r="95" s="15" customFormat="1">
      <c r="A95" s="15"/>
      <c r="B95" s="194"/>
      <c r="C95" s="15"/>
      <c r="D95" s="179" t="s">
        <v>159</v>
      </c>
      <c r="E95" s="195" t="s">
        <v>3</v>
      </c>
      <c r="F95" s="196" t="s">
        <v>211</v>
      </c>
      <c r="G95" s="15"/>
      <c r="H95" s="197">
        <v>3.3330000000000002</v>
      </c>
      <c r="I95" s="198"/>
      <c r="J95" s="15"/>
      <c r="K95" s="15"/>
      <c r="L95" s="194"/>
      <c r="M95" s="199"/>
      <c r="N95" s="200"/>
      <c r="O95" s="200"/>
      <c r="P95" s="200"/>
      <c r="Q95" s="200"/>
      <c r="R95" s="200"/>
      <c r="S95" s="200"/>
      <c r="T95" s="201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195" t="s">
        <v>159</v>
      </c>
      <c r="AU95" s="195" t="s">
        <v>81</v>
      </c>
      <c r="AV95" s="15" t="s">
        <v>157</v>
      </c>
      <c r="AW95" s="15" t="s">
        <v>32</v>
      </c>
      <c r="AX95" s="15" t="s">
        <v>79</v>
      </c>
      <c r="AY95" s="195" t="s">
        <v>150</v>
      </c>
    </row>
    <row r="96" s="2" customFormat="1">
      <c r="A96" s="38"/>
      <c r="B96" s="164"/>
      <c r="C96" s="165" t="s">
        <v>178</v>
      </c>
      <c r="D96" s="165" t="s">
        <v>152</v>
      </c>
      <c r="E96" s="166" t="s">
        <v>1788</v>
      </c>
      <c r="F96" s="167" t="s">
        <v>1789</v>
      </c>
      <c r="G96" s="168" t="s">
        <v>181</v>
      </c>
      <c r="H96" s="169">
        <v>0.0070000000000000001</v>
      </c>
      <c r="I96" s="170"/>
      <c r="J96" s="171">
        <f>ROUND(I96*H96,2)</f>
        <v>0</v>
      </c>
      <c r="K96" s="167" t="s">
        <v>156</v>
      </c>
      <c r="L96" s="39"/>
      <c r="M96" s="172" t="s">
        <v>3</v>
      </c>
      <c r="N96" s="173" t="s">
        <v>42</v>
      </c>
      <c r="O96" s="72"/>
      <c r="P96" s="174">
        <f>O96*H96</f>
        <v>0</v>
      </c>
      <c r="Q96" s="174">
        <v>1.06277</v>
      </c>
      <c r="R96" s="174">
        <f>Q96*H96</f>
        <v>0.0074393899999999997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157</v>
      </c>
      <c r="AT96" s="176" t="s">
        <v>152</v>
      </c>
      <c r="AU96" s="176" t="s">
        <v>81</v>
      </c>
      <c r="AY96" s="19" t="s">
        <v>150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157</v>
      </c>
      <c r="BM96" s="176" t="s">
        <v>1790</v>
      </c>
    </row>
    <row r="97" s="14" customFormat="1">
      <c r="A97" s="14"/>
      <c r="B97" s="186"/>
      <c r="C97" s="14"/>
      <c r="D97" s="179" t="s">
        <v>159</v>
      </c>
      <c r="E97" s="187" t="s">
        <v>3</v>
      </c>
      <c r="F97" s="188" t="s">
        <v>1791</v>
      </c>
      <c r="G97" s="14"/>
      <c r="H97" s="189">
        <v>0.0070000000000000001</v>
      </c>
      <c r="I97" s="190"/>
      <c r="J97" s="14"/>
      <c r="K97" s="14"/>
      <c r="L97" s="186"/>
      <c r="M97" s="191"/>
      <c r="N97" s="192"/>
      <c r="O97" s="192"/>
      <c r="P97" s="192"/>
      <c r="Q97" s="192"/>
      <c r="R97" s="192"/>
      <c r="S97" s="192"/>
      <c r="T97" s="19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87" t="s">
        <v>159</v>
      </c>
      <c r="AU97" s="187" t="s">
        <v>81</v>
      </c>
      <c r="AV97" s="14" t="s">
        <v>81</v>
      </c>
      <c r="AW97" s="14" t="s">
        <v>32</v>
      </c>
      <c r="AX97" s="14" t="s">
        <v>79</v>
      </c>
      <c r="AY97" s="187" t="s">
        <v>150</v>
      </c>
    </row>
    <row r="98" s="2" customFormat="1" ht="33" customHeight="1">
      <c r="A98" s="38"/>
      <c r="B98" s="164"/>
      <c r="C98" s="165" t="s">
        <v>186</v>
      </c>
      <c r="D98" s="165" t="s">
        <v>152</v>
      </c>
      <c r="E98" s="166" t="s">
        <v>1792</v>
      </c>
      <c r="F98" s="167" t="s">
        <v>1793</v>
      </c>
      <c r="G98" s="168" t="s">
        <v>174</v>
      </c>
      <c r="H98" s="169">
        <v>2.2490000000000001</v>
      </c>
      <c r="I98" s="170"/>
      <c r="J98" s="171">
        <f>ROUND(I98*H98,2)</f>
        <v>0</v>
      </c>
      <c r="K98" s="167" t="s">
        <v>156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0.042000000000000003</v>
      </c>
      <c r="R98" s="174">
        <f>Q98*H98</f>
        <v>0.094458000000000014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157</v>
      </c>
      <c r="AT98" s="176" t="s">
        <v>152</v>
      </c>
      <c r="AU98" s="176" t="s">
        <v>81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157</v>
      </c>
      <c r="BM98" s="176" t="s">
        <v>1794</v>
      </c>
    </row>
    <row r="99" s="14" customFormat="1">
      <c r="A99" s="14"/>
      <c r="B99" s="186"/>
      <c r="C99" s="14"/>
      <c r="D99" s="179" t="s">
        <v>159</v>
      </c>
      <c r="E99" s="187" t="s">
        <v>3</v>
      </c>
      <c r="F99" s="188" t="s">
        <v>1795</v>
      </c>
      <c r="G99" s="14"/>
      <c r="H99" s="189">
        <v>2.2490000000000001</v>
      </c>
      <c r="I99" s="190"/>
      <c r="J99" s="14"/>
      <c r="K99" s="14"/>
      <c r="L99" s="186"/>
      <c r="M99" s="191"/>
      <c r="N99" s="192"/>
      <c r="O99" s="192"/>
      <c r="P99" s="192"/>
      <c r="Q99" s="192"/>
      <c r="R99" s="192"/>
      <c r="S99" s="192"/>
      <c r="T99" s="19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87" t="s">
        <v>159</v>
      </c>
      <c r="AU99" s="187" t="s">
        <v>81</v>
      </c>
      <c r="AV99" s="14" t="s">
        <v>81</v>
      </c>
      <c r="AW99" s="14" t="s">
        <v>32</v>
      </c>
      <c r="AX99" s="14" t="s">
        <v>79</v>
      </c>
      <c r="AY99" s="187" t="s">
        <v>150</v>
      </c>
    </row>
    <row r="100" s="2" customFormat="1" ht="21.75" customHeight="1">
      <c r="A100" s="38"/>
      <c r="B100" s="164"/>
      <c r="C100" s="165" t="s">
        <v>192</v>
      </c>
      <c r="D100" s="165" t="s">
        <v>152</v>
      </c>
      <c r="E100" s="166" t="s">
        <v>1796</v>
      </c>
      <c r="F100" s="167" t="s">
        <v>1797</v>
      </c>
      <c r="G100" s="168" t="s">
        <v>155</v>
      </c>
      <c r="H100" s="169">
        <v>1.23</v>
      </c>
      <c r="I100" s="170"/>
      <c r="J100" s="171">
        <f>ROUND(I100*H100,2)</f>
        <v>0</v>
      </c>
      <c r="K100" s="167" t="s">
        <v>3</v>
      </c>
      <c r="L100" s="39"/>
      <c r="M100" s="172" t="s">
        <v>3</v>
      </c>
      <c r="N100" s="173" t="s">
        <v>42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256</v>
      </c>
      <c r="AT100" s="176" t="s">
        <v>152</v>
      </c>
      <c r="AU100" s="176" t="s">
        <v>81</v>
      </c>
      <c r="AY100" s="19" t="s">
        <v>150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79</v>
      </c>
      <c r="BK100" s="177">
        <f>ROUND(I100*H100,2)</f>
        <v>0</v>
      </c>
      <c r="BL100" s="19" t="s">
        <v>256</v>
      </c>
      <c r="BM100" s="176" t="s">
        <v>1798</v>
      </c>
    </row>
    <row r="101" s="14" customFormat="1">
      <c r="A101" s="14"/>
      <c r="B101" s="186"/>
      <c r="C101" s="14"/>
      <c r="D101" s="179" t="s">
        <v>159</v>
      </c>
      <c r="E101" s="187" t="s">
        <v>3</v>
      </c>
      <c r="F101" s="188" t="s">
        <v>1799</v>
      </c>
      <c r="G101" s="14"/>
      <c r="H101" s="189">
        <v>1.23</v>
      </c>
      <c r="I101" s="190"/>
      <c r="J101" s="14"/>
      <c r="K101" s="14"/>
      <c r="L101" s="186"/>
      <c r="M101" s="191"/>
      <c r="N101" s="192"/>
      <c r="O101" s="192"/>
      <c r="P101" s="192"/>
      <c r="Q101" s="192"/>
      <c r="R101" s="192"/>
      <c r="S101" s="192"/>
      <c r="T101" s="19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87" t="s">
        <v>159</v>
      </c>
      <c r="AU101" s="187" t="s">
        <v>81</v>
      </c>
      <c r="AV101" s="14" t="s">
        <v>81</v>
      </c>
      <c r="AW101" s="14" t="s">
        <v>32</v>
      </c>
      <c r="AX101" s="14" t="s">
        <v>79</v>
      </c>
      <c r="AY101" s="187" t="s">
        <v>150</v>
      </c>
    </row>
    <row r="102" s="2" customFormat="1" ht="33" customHeight="1">
      <c r="A102" s="38"/>
      <c r="B102" s="164"/>
      <c r="C102" s="165" t="s">
        <v>198</v>
      </c>
      <c r="D102" s="165" t="s">
        <v>152</v>
      </c>
      <c r="E102" s="166" t="s">
        <v>1800</v>
      </c>
      <c r="F102" s="167" t="s">
        <v>1801</v>
      </c>
      <c r="G102" s="168" t="s">
        <v>155</v>
      </c>
      <c r="H102" s="169">
        <v>0.67500000000000004</v>
      </c>
      <c r="I102" s="170"/>
      <c r="J102" s="171">
        <f>ROUND(I102*H102,2)</f>
        <v>0</v>
      </c>
      <c r="K102" s="167" t="s">
        <v>156</v>
      </c>
      <c r="L102" s="39"/>
      <c r="M102" s="172" t="s">
        <v>3</v>
      </c>
      <c r="N102" s="173" t="s">
        <v>42</v>
      </c>
      <c r="O102" s="72"/>
      <c r="P102" s="174">
        <f>O102*H102</f>
        <v>0</v>
      </c>
      <c r="Q102" s="174">
        <v>2.45329</v>
      </c>
      <c r="R102" s="174">
        <f>Q102*H102</f>
        <v>1.6559707500000001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157</v>
      </c>
      <c r="AT102" s="176" t="s">
        <v>152</v>
      </c>
      <c r="AU102" s="176" t="s">
        <v>81</v>
      </c>
      <c r="AY102" s="19" t="s">
        <v>150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157</v>
      </c>
      <c r="BM102" s="176" t="s">
        <v>1802</v>
      </c>
    </row>
    <row r="103" s="14" customFormat="1">
      <c r="A103" s="14"/>
      <c r="B103" s="186"/>
      <c r="C103" s="14"/>
      <c r="D103" s="179" t="s">
        <v>159</v>
      </c>
      <c r="E103" s="187" t="s">
        <v>3</v>
      </c>
      <c r="F103" s="188" t="s">
        <v>1803</v>
      </c>
      <c r="G103" s="14"/>
      <c r="H103" s="189">
        <v>0.67500000000000004</v>
      </c>
      <c r="I103" s="190"/>
      <c r="J103" s="14"/>
      <c r="K103" s="14"/>
      <c r="L103" s="186"/>
      <c r="M103" s="191"/>
      <c r="N103" s="192"/>
      <c r="O103" s="192"/>
      <c r="P103" s="192"/>
      <c r="Q103" s="192"/>
      <c r="R103" s="192"/>
      <c r="S103" s="192"/>
      <c r="T103" s="19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87" t="s">
        <v>159</v>
      </c>
      <c r="AU103" s="187" t="s">
        <v>81</v>
      </c>
      <c r="AV103" s="14" t="s">
        <v>81</v>
      </c>
      <c r="AW103" s="14" t="s">
        <v>32</v>
      </c>
      <c r="AX103" s="14" t="s">
        <v>79</v>
      </c>
      <c r="AY103" s="187" t="s">
        <v>150</v>
      </c>
    </row>
    <row r="104" s="2" customFormat="1">
      <c r="A104" s="38"/>
      <c r="B104" s="164"/>
      <c r="C104" s="210" t="s">
        <v>204</v>
      </c>
      <c r="D104" s="210" t="s">
        <v>380</v>
      </c>
      <c r="E104" s="211" t="s">
        <v>1804</v>
      </c>
      <c r="F104" s="212" t="s">
        <v>1805</v>
      </c>
      <c r="G104" s="213" t="s">
        <v>174</v>
      </c>
      <c r="H104" s="214">
        <v>2.5979999999999999</v>
      </c>
      <c r="I104" s="215"/>
      <c r="J104" s="216">
        <f>ROUND(I104*H104,2)</f>
        <v>0</v>
      </c>
      <c r="K104" s="212" t="s">
        <v>156</v>
      </c>
      <c r="L104" s="217"/>
      <c r="M104" s="218" t="s">
        <v>3</v>
      </c>
      <c r="N104" s="219" t="s">
        <v>42</v>
      </c>
      <c r="O104" s="72"/>
      <c r="P104" s="174">
        <f>O104*H104</f>
        <v>0</v>
      </c>
      <c r="Q104" s="174">
        <v>0.00050000000000000001</v>
      </c>
      <c r="R104" s="174">
        <f>Q104*H104</f>
        <v>0.001299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198</v>
      </c>
      <c r="AT104" s="176" t="s">
        <v>380</v>
      </c>
      <c r="AU104" s="176" t="s">
        <v>81</v>
      </c>
      <c r="AY104" s="19" t="s">
        <v>150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157</v>
      </c>
      <c r="BM104" s="176" t="s">
        <v>1806</v>
      </c>
    </row>
    <row r="105" s="14" customFormat="1">
      <c r="A105" s="14"/>
      <c r="B105" s="186"/>
      <c r="C105" s="14"/>
      <c r="D105" s="179" t="s">
        <v>159</v>
      </c>
      <c r="E105" s="187" t="s">
        <v>3</v>
      </c>
      <c r="F105" s="188" t="s">
        <v>1795</v>
      </c>
      <c r="G105" s="14"/>
      <c r="H105" s="189">
        <v>2.2490000000000001</v>
      </c>
      <c r="I105" s="190"/>
      <c r="J105" s="14"/>
      <c r="K105" s="14"/>
      <c r="L105" s="186"/>
      <c r="M105" s="191"/>
      <c r="N105" s="192"/>
      <c r="O105" s="192"/>
      <c r="P105" s="192"/>
      <c r="Q105" s="192"/>
      <c r="R105" s="192"/>
      <c r="S105" s="192"/>
      <c r="T105" s="19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87" t="s">
        <v>159</v>
      </c>
      <c r="AU105" s="187" t="s">
        <v>81</v>
      </c>
      <c r="AV105" s="14" t="s">
        <v>81</v>
      </c>
      <c r="AW105" s="14" t="s">
        <v>32</v>
      </c>
      <c r="AX105" s="14" t="s">
        <v>79</v>
      </c>
      <c r="AY105" s="187" t="s">
        <v>150</v>
      </c>
    </row>
    <row r="106" s="14" customFormat="1">
      <c r="A106" s="14"/>
      <c r="B106" s="186"/>
      <c r="C106" s="14"/>
      <c r="D106" s="179" t="s">
        <v>159</v>
      </c>
      <c r="E106" s="14"/>
      <c r="F106" s="188" t="s">
        <v>1807</v>
      </c>
      <c r="G106" s="14"/>
      <c r="H106" s="189">
        <v>2.5979999999999999</v>
      </c>
      <c r="I106" s="190"/>
      <c r="J106" s="14"/>
      <c r="K106" s="14"/>
      <c r="L106" s="186"/>
      <c r="M106" s="191"/>
      <c r="N106" s="192"/>
      <c r="O106" s="192"/>
      <c r="P106" s="192"/>
      <c r="Q106" s="192"/>
      <c r="R106" s="192"/>
      <c r="S106" s="192"/>
      <c r="T106" s="19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87" t="s">
        <v>159</v>
      </c>
      <c r="AU106" s="187" t="s">
        <v>81</v>
      </c>
      <c r="AV106" s="14" t="s">
        <v>81</v>
      </c>
      <c r="AW106" s="14" t="s">
        <v>4</v>
      </c>
      <c r="AX106" s="14" t="s">
        <v>79</v>
      </c>
      <c r="AY106" s="187" t="s">
        <v>150</v>
      </c>
    </row>
    <row r="107" s="2" customFormat="1" ht="16.5" customHeight="1">
      <c r="A107" s="38"/>
      <c r="B107" s="164"/>
      <c r="C107" s="165" t="s">
        <v>212</v>
      </c>
      <c r="D107" s="165" t="s">
        <v>152</v>
      </c>
      <c r="E107" s="166" t="s">
        <v>1808</v>
      </c>
      <c r="F107" s="167" t="s">
        <v>1809</v>
      </c>
      <c r="G107" s="168" t="s">
        <v>155</v>
      </c>
      <c r="H107" s="169">
        <v>0.90000000000000002</v>
      </c>
      <c r="I107" s="170"/>
      <c r="J107" s="171">
        <f>ROUND(I107*H107,2)</f>
        <v>0</v>
      </c>
      <c r="K107" s="167" t="s">
        <v>3</v>
      </c>
      <c r="L107" s="39"/>
      <c r="M107" s="172" t="s">
        <v>3</v>
      </c>
      <c r="N107" s="173" t="s">
        <v>42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157</v>
      </c>
      <c r="AT107" s="176" t="s">
        <v>152</v>
      </c>
      <c r="AU107" s="176" t="s">
        <v>81</v>
      </c>
      <c r="AY107" s="19" t="s">
        <v>150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157</v>
      </c>
      <c r="BM107" s="176" t="s">
        <v>1810</v>
      </c>
    </row>
    <row r="108" s="14" customFormat="1">
      <c r="A108" s="14"/>
      <c r="B108" s="186"/>
      <c r="C108" s="14"/>
      <c r="D108" s="179" t="s">
        <v>159</v>
      </c>
      <c r="E108" s="187" t="s">
        <v>3</v>
      </c>
      <c r="F108" s="188" t="s">
        <v>1811</v>
      </c>
      <c r="G108" s="14"/>
      <c r="H108" s="189">
        <v>0.90000000000000002</v>
      </c>
      <c r="I108" s="190"/>
      <c r="J108" s="14"/>
      <c r="K108" s="14"/>
      <c r="L108" s="186"/>
      <c r="M108" s="191"/>
      <c r="N108" s="192"/>
      <c r="O108" s="192"/>
      <c r="P108" s="192"/>
      <c r="Q108" s="192"/>
      <c r="R108" s="192"/>
      <c r="S108" s="192"/>
      <c r="T108" s="19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7" t="s">
        <v>159</v>
      </c>
      <c r="AU108" s="187" t="s">
        <v>81</v>
      </c>
      <c r="AV108" s="14" t="s">
        <v>81</v>
      </c>
      <c r="AW108" s="14" t="s">
        <v>32</v>
      </c>
      <c r="AX108" s="14" t="s">
        <v>79</v>
      </c>
      <c r="AY108" s="187" t="s">
        <v>150</v>
      </c>
    </row>
    <row r="109" s="2" customFormat="1">
      <c r="A109" s="38"/>
      <c r="B109" s="164"/>
      <c r="C109" s="165" t="s">
        <v>217</v>
      </c>
      <c r="D109" s="165" t="s">
        <v>152</v>
      </c>
      <c r="E109" s="166" t="s">
        <v>1578</v>
      </c>
      <c r="F109" s="167" t="s">
        <v>1579</v>
      </c>
      <c r="G109" s="168" t="s">
        <v>1215</v>
      </c>
      <c r="H109" s="169">
        <v>25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256</v>
      </c>
      <c r="AT109" s="176" t="s">
        <v>152</v>
      </c>
      <c r="AU109" s="176" t="s">
        <v>81</v>
      </c>
      <c r="AY109" s="19" t="s">
        <v>150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256</v>
      </c>
      <c r="BM109" s="176" t="s">
        <v>1812</v>
      </c>
    </row>
    <row r="110" s="2" customFormat="1" ht="33" customHeight="1">
      <c r="A110" s="38"/>
      <c r="B110" s="164"/>
      <c r="C110" s="165" t="s">
        <v>223</v>
      </c>
      <c r="D110" s="165" t="s">
        <v>152</v>
      </c>
      <c r="E110" s="166" t="s">
        <v>1813</v>
      </c>
      <c r="F110" s="167" t="s">
        <v>1814</v>
      </c>
      <c r="G110" s="168" t="s">
        <v>155</v>
      </c>
      <c r="H110" s="169">
        <v>2.6989999999999998</v>
      </c>
      <c r="I110" s="170"/>
      <c r="J110" s="171">
        <f>ROUND(I110*H110,2)</f>
        <v>0</v>
      </c>
      <c r="K110" s="167" t="s">
        <v>3</v>
      </c>
      <c r="L110" s="39"/>
      <c r="M110" s="172" t="s">
        <v>3</v>
      </c>
      <c r="N110" s="173" t="s">
        <v>42</v>
      </c>
      <c r="O110" s="72"/>
      <c r="P110" s="174">
        <f>O110*H110</f>
        <v>0</v>
      </c>
      <c r="Q110" s="174">
        <v>2.47214</v>
      </c>
      <c r="R110" s="174">
        <f>Q110*H110</f>
        <v>6.6723058599999998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157</v>
      </c>
      <c r="AT110" s="176" t="s">
        <v>152</v>
      </c>
      <c r="AU110" s="176" t="s">
        <v>81</v>
      </c>
      <c r="AY110" s="19" t="s">
        <v>150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79</v>
      </c>
      <c r="BK110" s="177">
        <f>ROUND(I110*H110,2)</f>
        <v>0</v>
      </c>
      <c r="BL110" s="19" t="s">
        <v>157</v>
      </c>
      <c r="BM110" s="176" t="s">
        <v>1815</v>
      </c>
    </row>
    <row r="111" s="14" customFormat="1">
      <c r="A111" s="14"/>
      <c r="B111" s="186"/>
      <c r="C111" s="14"/>
      <c r="D111" s="179" t="s">
        <v>159</v>
      </c>
      <c r="E111" s="187" t="s">
        <v>3</v>
      </c>
      <c r="F111" s="188" t="s">
        <v>1816</v>
      </c>
      <c r="G111" s="14"/>
      <c r="H111" s="189">
        <v>2.6989999999999998</v>
      </c>
      <c r="I111" s="190"/>
      <c r="J111" s="14"/>
      <c r="K111" s="14"/>
      <c r="L111" s="186"/>
      <c r="M111" s="191"/>
      <c r="N111" s="192"/>
      <c r="O111" s="192"/>
      <c r="P111" s="192"/>
      <c r="Q111" s="192"/>
      <c r="R111" s="192"/>
      <c r="S111" s="192"/>
      <c r="T111" s="19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87" t="s">
        <v>159</v>
      </c>
      <c r="AU111" s="187" t="s">
        <v>81</v>
      </c>
      <c r="AV111" s="14" t="s">
        <v>81</v>
      </c>
      <c r="AW111" s="14" t="s">
        <v>32</v>
      </c>
      <c r="AX111" s="14" t="s">
        <v>79</v>
      </c>
      <c r="AY111" s="187" t="s">
        <v>150</v>
      </c>
    </row>
    <row r="112" s="12" customFormat="1" ht="22.8" customHeight="1">
      <c r="A112" s="12"/>
      <c r="B112" s="151"/>
      <c r="C112" s="12"/>
      <c r="D112" s="152" t="s">
        <v>70</v>
      </c>
      <c r="E112" s="162" t="s">
        <v>1817</v>
      </c>
      <c r="F112" s="162" t="s">
        <v>1818</v>
      </c>
      <c r="G112" s="12"/>
      <c r="H112" s="12"/>
      <c r="I112" s="154"/>
      <c r="J112" s="163">
        <f>BK112</f>
        <v>0</v>
      </c>
      <c r="K112" s="12"/>
      <c r="L112" s="151"/>
      <c r="M112" s="156"/>
      <c r="N112" s="157"/>
      <c r="O112" s="157"/>
      <c r="P112" s="158">
        <f>SUM(P113:P116)</f>
        <v>0</v>
      </c>
      <c r="Q112" s="157"/>
      <c r="R112" s="158">
        <f>SUM(R113:R116)</f>
        <v>0</v>
      </c>
      <c r="S112" s="157"/>
      <c r="T112" s="15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2" t="s">
        <v>81</v>
      </c>
      <c r="AT112" s="160" t="s">
        <v>70</v>
      </c>
      <c r="AU112" s="160" t="s">
        <v>79</v>
      </c>
      <c r="AY112" s="152" t="s">
        <v>150</v>
      </c>
      <c r="BK112" s="161">
        <f>SUM(BK113:BK116)</f>
        <v>0</v>
      </c>
    </row>
    <row r="113" s="2" customFormat="1" ht="16.5" customHeight="1">
      <c r="A113" s="38"/>
      <c r="B113" s="164"/>
      <c r="C113" s="165" t="s">
        <v>239</v>
      </c>
      <c r="D113" s="165" t="s">
        <v>152</v>
      </c>
      <c r="E113" s="166" t="s">
        <v>1819</v>
      </c>
      <c r="F113" s="167" t="s">
        <v>1112</v>
      </c>
      <c r="G113" s="168" t="s">
        <v>1610</v>
      </c>
      <c r="H113" s="169">
        <v>1</v>
      </c>
      <c r="I113" s="170"/>
      <c r="J113" s="171">
        <f>ROUND(I113*H113,2)</f>
        <v>0</v>
      </c>
      <c r="K113" s="167" t="s">
        <v>3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256</v>
      </c>
      <c r="AT113" s="176" t="s">
        <v>152</v>
      </c>
      <c r="AU113" s="176" t="s">
        <v>81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256</v>
      </c>
      <c r="BM113" s="176" t="s">
        <v>1820</v>
      </c>
    </row>
    <row r="114" s="2" customFormat="1" ht="16.5" customHeight="1">
      <c r="A114" s="38"/>
      <c r="B114" s="164"/>
      <c r="C114" s="165" t="s">
        <v>245</v>
      </c>
      <c r="D114" s="165" t="s">
        <v>152</v>
      </c>
      <c r="E114" s="166" t="s">
        <v>1821</v>
      </c>
      <c r="F114" s="167" t="s">
        <v>1822</v>
      </c>
      <c r="G114" s="168" t="s">
        <v>1610</v>
      </c>
      <c r="H114" s="169">
        <v>1</v>
      </c>
      <c r="I114" s="170"/>
      <c r="J114" s="171">
        <f>ROUND(I114*H114,2)</f>
        <v>0</v>
      </c>
      <c r="K114" s="167" t="s">
        <v>3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256</v>
      </c>
      <c r="AT114" s="176" t="s">
        <v>152</v>
      </c>
      <c r="AU114" s="176" t="s">
        <v>81</v>
      </c>
      <c r="AY114" s="19" t="s">
        <v>150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256</v>
      </c>
      <c r="BM114" s="176" t="s">
        <v>1823</v>
      </c>
    </row>
    <row r="115" s="2" customFormat="1" ht="16.5" customHeight="1">
      <c r="A115" s="38"/>
      <c r="B115" s="164"/>
      <c r="C115" s="165" t="s">
        <v>9</v>
      </c>
      <c r="D115" s="165" t="s">
        <v>152</v>
      </c>
      <c r="E115" s="166" t="s">
        <v>1824</v>
      </c>
      <c r="F115" s="167" t="s">
        <v>1825</v>
      </c>
      <c r="G115" s="168" t="s">
        <v>1610</v>
      </c>
      <c r="H115" s="169">
        <v>1</v>
      </c>
      <c r="I115" s="170"/>
      <c r="J115" s="171">
        <f>ROUND(I115*H115,2)</f>
        <v>0</v>
      </c>
      <c r="K115" s="167" t="s">
        <v>3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256</v>
      </c>
      <c r="AT115" s="176" t="s">
        <v>152</v>
      </c>
      <c r="AU115" s="176" t="s">
        <v>81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256</v>
      </c>
      <c r="BM115" s="176" t="s">
        <v>1826</v>
      </c>
    </row>
    <row r="116" s="2" customFormat="1">
      <c r="A116" s="38"/>
      <c r="B116" s="164"/>
      <c r="C116" s="165" t="s">
        <v>256</v>
      </c>
      <c r="D116" s="165" t="s">
        <v>152</v>
      </c>
      <c r="E116" s="166" t="s">
        <v>1827</v>
      </c>
      <c r="F116" s="167" t="s">
        <v>1828</v>
      </c>
      <c r="G116" s="168" t="s">
        <v>1610</v>
      </c>
      <c r="H116" s="169">
        <v>1</v>
      </c>
      <c r="I116" s="170"/>
      <c r="J116" s="171">
        <f>ROUND(I116*H116,2)</f>
        <v>0</v>
      </c>
      <c r="K116" s="167" t="s">
        <v>3</v>
      </c>
      <c r="L116" s="39"/>
      <c r="M116" s="220" t="s">
        <v>3</v>
      </c>
      <c r="N116" s="221" t="s">
        <v>42</v>
      </c>
      <c r="O116" s="222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256</v>
      </c>
      <c r="AT116" s="176" t="s">
        <v>152</v>
      </c>
      <c r="AU116" s="176" t="s">
        <v>81</v>
      </c>
      <c r="AY116" s="19" t="s">
        <v>150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256</v>
      </c>
      <c r="BM116" s="176" t="s">
        <v>1829</v>
      </c>
    </row>
    <row r="117" s="2" customFormat="1" ht="6.96" customHeight="1">
      <c r="A117" s="38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39"/>
      <c r="M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</sheetData>
  <autoFilter ref="C81:K11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1830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ROUND(J92,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ROUND((SUM(BE92:BE226)),  2)</f>
        <v>0</v>
      </c>
      <c r="G33" s="38"/>
      <c r="H33" s="38"/>
      <c r="I33" s="123">
        <v>0.20999999999999999</v>
      </c>
      <c r="J33" s="122">
        <f>ROUND(((SUM(BE92:BE226))*I33),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ROUND((SUM(BF92:BF226)),  2)</f>
        <v>0</v>
      </c>
      <c r="G34" s="38"/>
      <c r="H34" s="38"/>
      <c r="I34" s="123">
        <v>0.14999999999999999</v>
      </c>
      <c r="J34" s="122">
        <f>ROUND(((SUM(BF92:BF226))*I34),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ROUND((SUM(BG92:BG226)),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ROUND((SUM(BH92:BH226)),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ROUND((SUM(BI92:BI226)),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D.1.4.G - Elektroinstalace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J92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1831</v>
      </c>
      <c r="E60" s="135"/>
      <c r="F60" s="135"/>
      <c r="G60" s="135"/>
      <c r="H60" s="135"/>
      <c r="I60" s="135"/>
      <c r="J60" s="136">
        <f>J93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1832</v>
      </c>
      <c r="E61" s="139"/>
      <c r="F61" s="139"/>
      <c r="G61" s="139"/>
      <c r="H61" s="139"/>
      <c r="I61" s="139"/>
      <c r="J61" s="140">
        <f>J94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1833</v>
      </c>
      <c r="E62" s="139"/>
      <c r="F62" s="139"/>
      <c r="G62" s="139"/>
      <c r="H62" s="139"/>
      <c r="I62" s="139"/>
      <c r="J62" s="140">
        <f>J105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1834</v>
      </c>
      <c r="E63" s="139"/>
      <c r="F63" s="139"/>
      <c r="G63" s="139"/>
      <c r="H63" s="139"/>
      <c r="I63" s="139"/>
      <c r="J63" s="140">
        <f>J115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1835</v>
      </c>
      <c r="E64" s="139"/>
      <c r="F64" s="139"/>
      <c r="G64" s="139"/>
      <c r="H64" s="139"/>
      <c r="I64" s="139"/>
      <c r="J64" s="140">
        <f>J121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1836</v>
      </c>
      <c r="E65" s="139"/>
      <c r="F65" s="139"/>
      <c r="G65" s="139"/>
      <c r="H65" s="139"/>
      <c r="I65" s="139"/>
      <c r="J65" s="140">
        <f>J131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1837</v>
      </c>
      <c r="E66" s="139"/>
      <c r="F66" s="139"/>
      <c r="G66" s="139"/>
      <c r="H66" s="139"/>
      <c r="I66" s="139"/>
      <c r="J66" s="140">
        <f>J146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7"/>
      <c r="C67" s="10"/>
      <c r="D67" s="138" t="s">
        <v>1838</v>
      </c>
      <c r="E67" s="139"/>
      <c r="F67" s="139"/>
      <c r="G67" s="139"/>
      <c r="H67" s="139"/>
      <c r="I67" s="139"/>
      <c r="J67" s="140">
        <f>J147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37"/>
      <c r="C68" s="10"/>
      <c r="D68" s="138" t="s">
        <v>1839</v>
      </c>
      <c r="E68" s="139"/>
      <c r="F68" s="139"/>
      <c r="G68" s="139"/>
      <c r="H68" s="139"/>
      <c r="I68" s="139"/>
      <c r="J68" s="140">
        <f>J166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37"/>
      <c r="C69" s="10"/>
      <c r="D69" s="138" t="s">
        <v>1840</v>
      </c>
      <c r="E69" s="139"/>
      <c r="F69" s="139"/>
      <c r="G69" s="139"/>
      <c r="H69" s="139"/>
      <c r="I69" s="139"/>
      <c r="J69" s="140">
        <f>J182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1841</v>
      </c>
      <c r="E70" s="139"/>
      <c r="F70" s="139"/>
      <c r="G70" s="139"/>
      <c r="H70" s="139"/>
      <c r="I70" s="139"/>
      <c r="J70" s="140">
        <f>J195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7"/>
      <c r="C71" s="10"/>
      <c r="D71" s="138" t="s">
        <v>1842</v>
      </c>
      <c r="E71" s="139"/>
      <c r="F71" s="139"/>
      <c r="G71" s="139"/>
      <c r="H71" s="139"/>
      <c r="I71" s="139"/>
      <c r="J71" s="140">
        <f>J209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33"/>
      <c r="C72" s="9"/>
      <c r="D72" s="134" t="s">
        <v>1843</v>
      </c>
      <c r="E72" s="135"/>
      <c r="F72" s="135"/>
      <c r="G72" s="135"/>
      <c r="H72" s="135"/>
      <c r="I72" s="135"/>
      <c r="J72" s="136">
        <f>J214</f>
        <v>0</v>
      </c>
      <c r="K72" s="9"/>
      <c r="L72" s="13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135</v>
      </c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</v>
      </c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115" t="str">
        <f>E7</f>
        <v>MŠ Delfínek</v>
      </c>
      <c r="F82" s="32"/>
      <c r="G82" s="32"/>
      <c r="H82" s="32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104</v>
      </c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62" t="str">
        <f>E9</f>
        <v>D.1.4.G - Elektroinstalace</v>
      </c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38"/>
      <c r="E86" s="38"/>
      <c r="F86" s="27" t="str">
        <f>F12</f>
        <v>MŠ Delfínek</v>
      </c>
      <c r="G86" s="38"/>
      <c r="H86" s="38"/>
      <c r="I86" s="32" t="s">
        <v>22</v>
      </c>
      <c r="J86" s="64" t="str">
        <f>IF(J12="","",J12)</f>
        <v>3. 2. 2021</v>
      </c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24</v>
      </c>
      <c r="D88" s="38"/>
      <c r="E88" s="38"/>
      <c r="F88" s="27" t="str">
        <f>E15</f>
        <v>Statutární město Liberec</v>
      </c>
      <c r="G88" s="38"/>
      <c r="H88" s="38"/>
      <c r="I88" s="32" t="s">
        <v>30</v>
      </c>
      <c r="J88" s="36" t="str">
        <f>E21</f>
        <v xml:space="preserve"> </v>
      </c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38"/>
      <c r="E89" s="38"/>
      <c r="F89" s="27" t="str">
        <f>IF(E18="","",E18)</f>
        <v>Vyplň údaj</v>
      </c>
      <c r="G89" s="38"/>
      <c r="H89" s="38"/>
      <c r="I89" s="32" t="s">
        <v>33</v>
      </c>
      <c r="J89" s="36" t="str">
        <f>E24</f>
        <v>DIGITRONIC CZ s.r.o.</v>
      </c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41"/>
      <c r="B91" s="142"/>
      <c r="C91" s="143" t="s">
        <v>136</v>
      </c>
      <c r="D91" s="144" t="s">
        <v>56</v>
      </c>
      <c r="E91" s="144" t="s">
        <v>52</v>
      </c>
      <c r="F91" s="144" t="s">
        <v>53</v>
      </c>
      <c r="G91" s="144" t="s">
        <v>137</v>
      </c>
      <c r="H91" s="144" t="s">
        <v>138</v>
      </c>
      <c r="I91" s="144" t="s">
        <v>139</v>
      </c>
      <c r="J91" s="144" t="s">
        <v>108</v>
      </c>
      <c r="K91" s="145" t="s">
        <v>140</v>
      </c>
      <c r="L91" s="146"/>
      <c r="M91" s="80" t="s">
        <v>3</v>
      </c>
      <c r="N91" s="81" t="s">
        <v>41</v>
      </c>
      <c r="O91" s="81" t="s">
        <v>141</v>
      </c>
      <c r="P91" s="81" t="s">
        <v>142</v>
      </c>
      <c r="Q91" s="81" t="s">
        <v>143</v>
      </c>
      <c r="R91" s="81" t="s">
        <v>144</v>
      </c>
      <c r="S91" s="81" t="s">
        <v>145</v>
      </c>
      <c r="T91" s="82" t="s">
        <v>146</v>
      </c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</row>
    <row r="92" s="2" customFormat="1" ht="22.8" customHeight="1">
      <c r="A92" s="38"/>
      <c r="B92" s="39"/>
      <c r="C92" s="87" t="s">
        <v>147</v>
      </c>
      <c r="D92" s="38"/>
      <c r="E92" s="38"/>
      <c r="F92" s="38"/>
      <c r="G92" s="38"/>
      <c r="H92" s="38"/>
      <c r="I92" s="38"/>
      <c r="J92" s="147">
        <f>BK92</f>
        <v>0</v>
      </c>
      <c r="K92" s="38"/>
      <c r="L92" s="39"/>
      <c r="M92" s="83"/>
      <c r="N92" s="68"/>
      <c r="O92" s="84"/>
      <c r="P92" s="148">
        <f>P93+P214</f>
        <v>0</v>
      </c>
      <c r="Q92" s="84"/>
      <c r="R92" s="148">
        <f>R93+R214</f>
        <v>0.19227</v>
      </c>
      <c r="S92" s="84"/>
      <c r="T92" s="149">
        <f>T93+T214</f>
        <v>0.040744000000000002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70</v>
      </c>
      <c r="AU92" s="19" t="s">
        <v>109</v>
      </c>
      <c r="BK92" s="150">
        <f>BK93+BK214</f>
        <v>0</v>
      </c>
    </row>
    <row r="93" s="12" customFormat="1" ht="25.92" customHeight="1">
      <c r="A93" s="12"/>
      <c r="B93" s="151"/>
      <c r="C93" s="12"/>
      <c r="D93" s="152" t="s">
        <v>70</v>
      </c>
      <c r="E93" s="153" t="s">
        <v>148</v>
      </c>
      <c r="F93" s="153" t="s">
        <v>148</v>
      </c>
      <c r="G93" s="12"/>
      <c r="H93" s="12"/>
      <c r="I93" s="154"/>
      <c r="J93" s="155">
        <f>BK93</f>
        <v>0</v>
      </c>
      <c r="K93" s="12"/>
      <c r="L93" s="151"/>
      <c r="M93" s="156"/>
      <c r="N93" s="157"/>
      <c r="O93" s="157"/>
      <c r="P93" s="158">
        <f>P94+P105+P115+P121+P131+P146+P195+P209</f>
        <v>0</v>
      </c>
      <c r="Q93" s="157"/>
      <c r="R93" s="158">
        <f>R94+R105+R115+R121+R131+R146+R195+R209</f>
        <v>0.19227</v>
      </c>
      <c r="S93" s="157"/>
      <c r="T93" s="159">
        <f>T94+T105+T115+T121+T131+T146+T195+T209</f>
        <v>0.040744000000000002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2" t="s">
        <v>79</v>
      </c>
      <c r="AT93" s="160" t="s">
        <v>70</v>
      </c>
      <c r="AU93" s="160" t="s">
        <v>71</v>
      </c>
      <c r="AY93" s="152" t="s">
        <v>150</v>
      </c>
      <c r="BK93" s="161">
        <f>BK94+BK105+BK115+BK121+BK131+BK146+BK195+BK209</f>
        <v>0</v>
      </c>
    </row>
    <row r="94" s="12" customFormat="1" ht="22.8" customHeight="1">
      <c r="A94" s="12"/>
      <c r="B94" s="151"/>
      <c r="C94" s="12"/>
      <c r="D94" s="152" t="s">
        <v>70</v>
      </c>
      <c r="E94" s="162" t="s">
        <v>1844</v>
      </c>
      <c r="F94" s="162" t="s">
        <v>1845</v>
      </c>
      <c r="G94" s="12"/>
      <c r="H94" s="12"/>
      <c r="I94" s="154"/>
      <c r="J94" s="163">
        <f>BK94</f>
        <v>0</v>
      </c>
      <c r="K94" s="12"/>
      <c r="L94" s="151"/>
      <c r="M94" s="156"/>
      <c r="N94" s="157"/>
      <c r="O94" s="157"/>
      <c r="P94" s="158">
        <f>SUM(P95:P104)</f>
        <v>0</v>
      </c>
      <c r="Q94" s="157"/>
      <c r="R94" s="158">
        <f>SUM(R95:R104)</f>
        <v>0</v>
      </c>
      <c r="S94" s="157"/>
      <c r="T94" s="159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2" t="s">
        <v>79</v>
      </c>
      <c r="AT94" s="160" t="s">
        <v>70</v>
      </c>
      <c r="AU94" s="160" t="s">
        <v>79</v>
      </c>
      <c r="AY94" s="152" t="s">
        <v>150</v>
      </c>
      <c r="BK94" s="161">
        <f>SUM(BK95:BK104)</f>
        <v>0</v>
      </c>
    </row>
    <row r="95" s="2" customFormat="1">
      <c r="A95" s="38"/>
      <c r="B95" s="164"/>
      <c r="C95" s="165" t="s">
        <v>79</v>
      </c>
      <c r="D95" s="165" t="s">
        <v>152</v>
      </c>
      <c r="E95" s="166" t="s">
        <v>1846</v>
      </c>
      <c r="F95" s="167" t="s">
        <v>1847</v>
      </c>
      <c r="G95" s="168" t="s">
        <v>207</v>
      </c>
      <c r="H95" s="169">
        <v>30</v>
      </c>
      <c r="I95" s="170"/>
      <c r="J95" s="171">
        <f>ROUND(I95*H95,2)</f>
        <v>0</v>
      </c>
      <c r="K95" s="167" t="s">
        <v>3</v>
      </c>
      <c r="L95" s="39"/>
      <c r="M95" s="172" t="s">
        <v>3</v>
      </c>
      <c r="N95" s="173" t="s">
        <v>42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157</v>
      </c>
      <c r="AT95" s="176" t="s">
        <v>152</v>
      </c>
      <c r="AU95" s="176" t="s">
        <v>81</v>
      </c>
      <c r="AY95" s="19" t="s">
        <v>150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79</v>
      </c>
      <c r="BK95" s="177">
        <f>ROUND(I95*H95,2)</f>
        <v>0</v>
      </c>
      <c r="BL95" s="19" t="s">
        <v>157</v>
      </c>
      <c r="BM95" s="176" t="s">
        <v>1848</v>
      </c>
    </row>
    <row r="96" s="2" customFormat="1" ht="21.75" customHeight="1">
      <c r="A96" s="38"/>
      <c r="B96" s="164"/>
      <c r="C96" s="210" t="s">
        <v>81</v>
      </c>
      <c r="D96" s="210" t="s">
        <v>380</v>
      </c>
      <c r="E96" s="211" t="s">
        <v>79</v>
      </c>
      <c r="F96" s="212" t="s">
        <v>1849</v>
      </c>
      <c r="G96" s="213" t="s">
        <v>422</v>
      </c>
      <c r="H96" s="214">
        <v>17</v>
      </c>
      <c r="I96" s="215"/>
      <c r="J96" s="216">
        <f>ROUND(I96*H96,2)</f>
        <v>0</v>
      </c>
      <c r="K96" s="212" t="s">
        <v>3</v>
      </c>
      <c r="L96" s="217"/>
      <c r="M96" s="218" t="s">
        <v>3</v>
      </c>
      <c r="N96" s="219" t="s">
        <v>42</v>
      </c>
      <c r="O96" s="72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198</v>
      </c>
      <c r="AT96" s="176" t="s">
        <v>380</v>
      </c>
      <c r="AU96" s="176" t="s">
        <v>81</v>
      </c>
      <c r="AY96" s="19" t="s">
        <v>150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157</v>
      </c>
      <c r="BM96" s="176" t="s">
        <v>1850</v>
      </c>
    </row>
    <row r="97" s="2" customFormat="1" ht="16.5" customHeight="1">
      <c r="A97" s="38"/>
      <c r="B97" s="164"/>
      <c r="C97" s="165" t="s">
        <v>166</v>
      </c>
      <c r="D97" s="165" t="s">
        <v>152</v>
      </c>
      <c r="E97" s="166" t="s">
        <v>81</v>
      </c>
      <c r="F97" s="167" t="s">
        <v>1851</v>
      </c>
      <c r="G97" s="168" t="s">
        <v>422</v>
      </c>
      <c r="H97" s="169">
        <v>6</v>
      </c>
      <c r="I97" s="170"/>
      <c r="J97" s="171">
        <f>ROUND(I97*H97,2)</f>
        <v>0</v>
      </c>
      <c r="K97" s="167" t="s">
        <v>3</v>
      </c>
      <c r="L97" s="39"/>
      <c r="M97" s="172" t="s">
        <v>3</v>
      </c>
      <c r="N97" s="173" t="s">
        <v>42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157</v>
      </c>
      <c r="AT97" s="176" t="s">
        <v>152</v>
      </c>
      <c r="AU97" s="176" t="s">
        <v>81</v>
      </c>
      <c r="AY97" s="19" t="s">
        <v>150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79</v>
      </c>
      <c r="BK97" s="177">
        <f>ROUND(I97*H97,2)</f>
        <v>0</v>
      </c>
      <c r="BL97" s="19" t="s">
        <v>157</v>
      </c>
      <c r="BM97" s="176" t="s">
        <v>1852</v>
      </c>
    </row>
    <row r="98" s="2" customFormat="1">
      <c r="A98" s="38"/>
      <c r="B98" s="164"/>
      <c r="C98" s="165" t="s">
        <v>157</v>
      </c>
      <c r="D98" s="165" t="s">
        <v>152</v>
      </c>
      <c r="E98" s="166" t="s">
        <v>166</v>
      </c>
      <c r="F98" s="167" t="s">
        <v>1853</v>
      </c>
      <c r="G98" s="168" t="s">
        <v>422</v>
      </c>
      <c r="H98" s="169">
        <v>1</v>
      </c>
      <c r="I98" s="170"/>
      <c r="J98" s="171">
        <f>ROUND(I98*H98,2)</f>
        <v>0</v>
      </c>
      <c r="K98" s="167" t="s">
        <v>3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157</v>
      </c>
      <c r="AT98" s="176" t="s">
        <v>152</v>
      </c>
      <c r="AU98" s="176" t="s">
        <v>81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157</v>
      </c>
      <c r="BM98" s="176" t="s">
        <v>1854</v>
      </c>
    </row>
    <row r="99" s="2" customFormat="1" ht="33" customHeight="1">
      <c r="A99" s="38"/>
      <c r="B99" s="164"/>
      <c r="C99" s="210" t="s">
        <v>178</v>
      </c>
      <c r="D99" s="210" t="s">
        <v>380</v>
      </c>
      <c r="E99" s="211" t="s">
        <v>1855</v>
      </c>
      <c r="F99" s="212" t="s">
        <v>1856</v>
      </c>
      <c r="G99" s="213" t="s">
        <v>422</v>
      </c>
      <c r="H99" s="214">
        <v>6</v>
      </c>
      <c r="I99" s="215"/>
      <c r="J99" s="216">
        <f>ROUND(I99*H99,2)</f>
        <v>0</v>
      </c>
      <c r="K99" s="212" t="s">
        <v>3</v>
      </c>
      <c r="L99" s="217"/>
      <c r="M99" s="218" t="s">
        <v>3</v>
      </c>
      <c r="N99" s="219" t="s">
        <v>42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198</v>
      </c>
      <c r="AT99" s="176" t="s">
        <v>380</v>
      </c>
      <c r="AU99" s="176" t="s">
        <v>81</v>
      </c>
      <c r="AY99" s="19" t="s">
        <v>150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1857</v>
      </c>
    </row>
    <row r="100" s="2" customFormat="1">
      <c r="A100" s="38"/>
      <c r="B100" s="164"/>
      <c r="C100" s="165" t="s">
        <v>186</v>
      </c>
      <c r="D100" s="165" t="s">
        <v>152</v>
      </c>
      <c r="E100" s="166" t="s">
        <v>1858</v>
      </c>
      <c r="F100" s="167" t="s">
        <v>1859</v>
      </c>
      <c r="G100" s="168" t="s">
        <v>207</v>
      </c>
      <c r="H100" s="169">
        <v>90</v>
      </c>
      <c r="I100" s="170"/>
      <c r="J100" s="171">
        <f>ROUND(I100*H100,2)</f>
        <v>0</v>
      </c>
      <c r="K100" s="167" t="s">
        <v>3</v>
      </c>
      <c r="L100" s="39"/>
      <c r="M100" s="172" t="s">
        <v>3</v>
      </c>
      <c r="N100" s="173" t="s">
        <v>42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256</v>
      </c>
      <c r="AT100" s="176" t="s">
        <v>152</v>
      </c>
      <c r="AU100" s="176" t="s">
        <v>81</v>
      </c>
      <c r="AY100" s="19" t="s">
        <v>150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79</v>
      </c>
      <c r="BK100" s="177">
        <f>ROUND(I100*H100,2)</f>
        <v>0</v>
      </c>
      <c r="BL100" s="19" t="s">
        <v>256</v>
      </c>
      <c r="BM100" s="176" t="s">
        <v>1860</v>
      </c>
    </row>
    <row r="101" s="2" customFormat="1" ht="16.5" customHeight="1">
      <c r="A101" s="38"/>
      <c r="B101" s="164"/>
      <c r="C101" s="210" t="s">
        <v>192</v>
      </c>
      <c r="D101" s="210" t="s">
        <v>380</v>
      </c>
      <c r="E101" s="211" t="s">
        <v>1861</v>
      </c>
      <c r="F101" s="212" t="s">
        <v>1862</v>
      </c>
      <c r="G101" s="213" t="s">
        <v>422</v>
      </c>
      <c r="H101" s="214">
        <v>6</v>
      </c>
      <c r="I101" s="215"/>
      <c r="J101" s="216">
        <f>ROUND(I101*H101,2)</f>
        <v>0</v>
      </c>
      <c r="K101" s="212" t="s">
        <v>3</v>
      </c>
      <c r="L101" s="217"/>
      <c r="M101" s="218" t="s">
        <v>3</v>
      </c>
      <c r="N101" s="219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198</v>
      </c>
      <c r="AT101" s="176" t="s">
        <v>380</v>
      </c>
      <c r="AU101" s="176" t="s">
        <v>81</v>
      </c>
      <c r="AY101" s="19" t="s">
        <v>150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157</v>
      </c>
      <c r="BM101" s="176" t="s">
        <v>1863</v>
      </c>
    </row>
    <row r="102" s="2" customFormat="1" ht="16.5" customHeight="1">
      <c r="A102" s="38"/>
      <c r="B102" s="164"/>
      <c r="C102" s="210" t="s">
        <v>198</v>
      </c>
      <c r="D102" s="210" t="s">
        <v>380</v>
      </c>
      <c r="E102" s="211" t="s">
        <v>1864</v>
      </c>
      <c r="F102" s="212" t="s">
        <v>1865</v>
      </c>
      <c r="G102" s="213" t="s">
        <v>422</v>
      </c>
      <c r="H102" s="214">
        <v>24</v>
      </c>
      <c r="I102" s="215"/>
      <c r="J102" s="216">
        <f>ROUND(I102*H102,2)</f>
        <v>0</v>
      </c>
      <c r="K102" s="212" t="s">
        <v>3</v>
      </c>
      <c r="L102" s="217"/>
      <c r="M102" s="218" t="s">
        <v>3</v>
      </c>
      <c r="N102" s="219" t="s">
        <v>42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198</v>
      </c>
      <c r="AT102" s="176" t="s">
        <v>380</v>
      </c>
      <c r="AU102" s="176" t="s">
        <v>81</v>
      </c>
      <c r="AY102" s="19" t="s">
        <v>150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157</v>
      </c>
      <c r="BM102" s="176" t="s">
        <v>1866</v>
      </c>
    </row>
    <row r="103" s="2" customFormat="1" ht="16.5" customHeight="1">
      <c r="A103" s="38"/>
      <c r="B103" s="164"/>
      <c r="C103" s="210" t="s">
        <v>204</v>
      </c>
      <c r="D103" s="210" t="s">
        <v>380</v>
      </c>
      <c r="E103" s="211" t="s">
        <v>1867</v>
      </c>
      <c r="F103" s="212" t="s">
        <v>1868</v>
      </c>
      <c r="G103" s="213" t="s">
        <v>422</v>
      </c>
      <c r="H103" s="214">
        <v>30</v>
      </c>
      <c r="I103" s="215"/>
      <c r="J103" s="216">
        <f>ROUND(I103*H103,2)</f>
        <v>0</v>
      </c>
      <c r="K103" s="212" t="s">
        <v>3</v>
      </c>
      <c r="L103" s="217"/>
      <c r="M103" s="218" t="s">
        <v>3</v>
      </c>
      <c r="N103" s="219" t="s">
        <v>42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198</v>
      </c>
      <c r="AT103" s="176" t="s">
        <v>380</v>
      </c>
      <c r="AU103" s="176" t="s">
        <v>81</v>
      </c>
      <c r="AY103" s="19" t="s">
        <v>150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157</v>
      </c>
      <c r="BM103" s="176" t="s">
        <v>1869</v>
      </c>
    </row>
    <row r="104" s="2" customFormat="1" ht="16.5" customHeight="1">
      <c r="A104" s="38"/>
      <c r="B104" s="164"/>
      <c r="C104" s="165" t="s">
        <v>212</v>
      </c>
      <c r="D104" s="165" t="s">
        <v>152</v>
      </c>
      <c r="E104" s="166" t="s">
        <v>1870</v>
      </c>
      <c r="F104" s="167" t="s">
        <v>1871</v>
      </c>
      <c r="G104" s="168" t="s">
        <v>1610</v>
      </c>
      <c r="H104" s="169">
        <v>4</v>
      </c>
      <c r="I104" s="170"/>
      <c r="J104" s="171">
        <f>ROUND(I104*H104,2)</f>
        <v>0</v>
      </c>
      <c r="K104" s="167" t="s">
        <v>3</v>
      </c>
      <c r="L104" s="39"/>
      <c r="M104" s="172" t="s">
        <v>3</v>
      </c>
      <c r="N104" s="173" t="s">
        <v>42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157</v>
      </c>
      <c r="AT104" s="176" t="s">
        <v>152</v>
      </c>
      <c r="AU104" s="176" t="s">
        <v>81</v>
      </c>
      <c r="AY104" s="19" t="s">
        <v>150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157</v>
      </c>
      <c r="BM104" s="176" t="s">
        <v>1872</v>
      </c>
    </row>
    <row r="105" s="12" customFormat="1" ht="22.8" customHeight="1">
      <c r="A105" s="12"/>
      <c r="B105" s="151"/>
      <c r="C105" s="12"/>
      <c r="D105" s="152" t="s">
        <v>70</v>
      </c>
      <c r="E105" s="162" t="s">
        <v>1873</v>
      </c>
      <c r="F105" s="162" t="s">
        <v>1874</v>
      </c>
      <c r="G105" s="12"/>
      <c r="H105" s="12"/>
      <c r="I105" s="154"/>
      <c r="J105" s="163">
        <f>BK105</f>
        <v>0</v>
      </c>
      <c r="K105" s="12"/>
      <c r="L105" s="151"/>
      <c r="M105" s="156"/>
      <c r="N105" s="157"/>
      <c r="O105" s="157"/>
      <c r="P105" s="158">
        <f>SUM(P106:P114)</f>
        <v>0</v>
      </c>
      <c r="Q105" s="157"/>
      <c r="R105" s="158">
        <f>SUM(R106:R114)</f>
        <v>0</v>
      </c>
      <c r="S105" s="157"/>
      <c r="T105" s="159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2" t="s">
        <v>79</v>
      </c>
      <c r="AT105" s="160" t="s">
        <v>70</v>
      </c>
      <c r="AU105" s="160" t="s">
        <v>79</v>
      </c>
      <c r="AY105" s="152" t="s">
        <v>150</v>
      </c>
      <c r="BK105" s="161">
        <f>SUM(BK106:BK114)</f>
        <v>0</v>
      </c>
    </row>
    <row r="106" s="2" customFormat="1" ht="21.75" customHeight="1">
      <c r="A106" s="38"/>
      <c r="B106" s="164"/>
      <c r="C106" s="165" t="s">
        <v>217</v>
      </c>
      <c r="D106" s="165" t="s">
        <v>152</v>
      </c>
      <c r="E106" s="166" t="s">
        <v>1875</v>
      </c>
      <c r="F106" s="167" t="s">
        <v>1876</v>
      </c>
      <c r="G106" s="168" t="s">
        <v>207</v>
      </c>
      <c r="H106" s="169">
        <v>2</v>
      </c>
      <c r="I106" s="170"/>
      <c r="J106" s="171">
        <f>ROUND(I106*H106,2)</f>
        <v>0</v>
      </c>
      <c r="K106" s="167" t="s">
        <v>3</v>
      </c>
      <c r="L106" s="39"/>
      <c r="M106" s="172" t="s">
        <v>3</v>
      </c>
      <c r="N106" s="173" t="s">
        <v>42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256</v>
      </c>
      <c r="AT106" s="176" t="s">
        <v>152</v>
      </c>
      <c r="AU106" s="176" t="s">
        <v>81</v>
      </c>
      <c r="AY106" s="19" t="s">
        <v>150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256</v>
      </c>
      <c r="BM106" s="176" t="s">
        <v>1877</v>
      </c>
    </row>
    <row r="107" s="2" customFormat="1" ht="16.5" customHeight="1">
      <c r="A107" s="38"/>
      <c r="B107" s="164"/>
      <c r="C107" s="210" t="s">
        <v>223</v>
      </c>
      <c r="D107" s="210" t="s">
        <v>380</v>
      </c>
      <c r="E107" s="211" t="s">
        <v>1878</v>
      </c>
      <c r="F107" s="212" t="s">
        <v>1879</v>
      </c>
      <c r="G107" s="213" t="s">
        <v>207</v>
      </c>
      <c r="H107" s="214">
        <v>2</v>
      </c>
      <c r="I107" s="215"/>
      <c r="J107" s="216">
        <f>ROUND(I107*H107,2)</f>
        <v>0</v>
      </c>
      <c r="K107" s="212" t="s">
        <v>3</v>
      </c>
      <c r="L107" s="217"/>
      <c r="M107" s="218" t="s">
        <v>3</v>
      </c>
      <c r="N107" s="219" t="s">
        <v>42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364</v>
      </c>
      <c r="AT107" s="176" t="s">
        <v>380</v>
      </c>
      <c r="AU107" s="176" t="s">
        <v>81</v>
      </c>
      <c r="AY107" s="19" t="s">
        <v>150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256</v>
      </c>
      <c r="BM107" s="176" t="s">
        <v>1880</v>
      </c>
    </row>
    <row r="108" s="2" customFormat="1" ht="44.25" customHeight="1">
      <c r="A108" s="38"/>
      <c r="B108" s="164"/>
      <c r="C108" s="165" t="s">
        <v>239</v>
      </c>
      <c r="D108" s="165" t="s">
        <v>152</v>
      </c>
      <c r="E108" s="166" t="s">
        <v>1881</v>
      </c>
      <c r="F108" s="167" t="s">
        <v>1882</v>
      </c>
      <c r="G108" s="168" t="s">
        <v>207</v>
      </c>
      <c r="H108" s="169">
        <v>12</v>
      </c>
      <c r="I108" s="170"/>
      <c r="J108" s="171">
        <f>ROUND(I108*H108,2)</f>
        <v>0</v>
      </c>
      <c r="K108" s="167" t="s">
        <v>617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157</v>
      </c>
      <c r="AT108" s="176" t="s">
        <v>152</v>
      </c>
      <c r="AU108" s="176" t="s">
        <v>81</v>
      </c>
      <c r="AY108" s="19" t="s">
        <v>150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157</v>
      </c>
      <c r="BM108" s="176" t="s">
        <v>1883</v>
      </c>
    </row>
    <row r="109" s="2" customFormat="1" ht="16.5" customHeight="1">
      <c r="A109" s="38"/>
      <c r="B109" s="164"/>
      <c r="C109" s="210" t="s">
        <v>245</v>
      </c>
      <c r="D109" s="210" t="s">
        <v>380</v>
      </c>
      <c r="E109" s="211" t="s">
        <v>1884</v>
      </c>
      <c r="F109" s="212" t="s">
        <v>1885</v>
      </c>
      <c r="G109" s="213" t="s">
        <v>422</v>
      </c>
      <c r="H109" s="214">
        <v>1</v>
      </c>
      <c r="I109" s="215"/>
      <c r="J109" s="216">
        <f>ROUND(I109*H109,2)</f>
        <v>0</v>
      </c>
      <c r="K109" s="212" t="s">
        <v>3</v>
      </c>
      <c r="L109" s="217"/>
      <c r="M109" s="218" t="s">
        <v>3</v>
      </c>
      <c r="N109" s="219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198</v>
      </c>
      <c r="AT109" s="176" t="s">
        <v>380</v>
      </c>
      <c r="AU109" s="176" t="s">
        <v>81</v>
      </c>
      <c r="AY109" s="19" t="s">
        <v>150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157</v>
      </c>
      <c r="BM109" s="176" t="s">
        <v>1886</v>
      </c>
    </row>
    <row r="110" s="2" customFormat="1" ht="16.5" customHeight="1">
      <c r="A110" s="38"/>
      <c r="B110" s="164"/>
      <c r="C110" s="210" t="s">
        <v>9</v>
      </c>
      <c r="D110" s="210" t="s">
        <v>380</v>
      </c>
      <c r="E110" s="211" t="s">
        <v>1887</v>
      </c>
      <c r="F110" s="212" t="s">
        <v>1888</v>
      </c>
      <c r="G110" s="213" t="s">
        <v>422</v>
      </c>
      <c r="H110" s="214">
        <v>4</v>
      </c>
      <c r="I110" s="215"/>
      <c r="J110" s="216">
        <f>ROUND(I110*H110,2)</f>
        <v>0</v>
      </c>
      <c r="K110" s="212" t="s">
        <v>3</v>
      </c>
      <c r="L110" s="217"/>
      <c r="M110" s="218" t="s">
        <v>3</v>
      </c>
      <c r="N110" s="219" t="s">
        <v>42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198</v>
      </c>
      <c r="AT110" s="176" t="s">
        <v>380</v>
      </c>
      <c r="AU110" s="176" t="s">
        <v>81</v>
      </c>
      <c r="AY110" s="19" t="s">
        <v>150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79</v>
      </c>
      <c r="BK110" s="177">
        <f>ROUND(I110*H110,2)</f>
        <v>0</v>
      </c>
      <c r="BL110" s="19" t="s">
        <v>157</v>
      </c>
      <c r="BM110" s="176" t="s">
        <v>1889</v>
      </c>
    </row>
    <row r="111" s="2" customFormat="1" ht="16.5" customHeight="1">
      <c r="A111" s="38"/>
      <c r="B111" s="164"/>
      <c r="C111" s="210" t="s">
        <v>256</v>
      </c>
      <c r="D111" s="210" t="s">
        <v>380</v>
      </c>
      <c r="E111" s="211" t="s">
        <v>1890</v>
      </c>
      <c r="F111" s="212" t="s">
        <v>1891</v>
      </c>
      <c r="G111" s="213" t="s">
        <v>422</v>
      </c>
      <c r="H111" s="214">
        <v>3</v>
      </c>
      <c r="I111" s="215"/>
      <c r="J111" s="216">
        <f>ROUND(I111*H111,2)</f>
        <v>0</v>
      </c>
      <c r="K111" s="212" t="s">
        <v>3</v>
      </c>
      <c r="L111" s="217"/>
      <c r="M111" s="218" t="s">
        <v>3</v>
      </c>
      <c r="N111" s="219" t="s">
        <v>42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198</v>
      </c>
      <c r="AT111" s="176" t="s">
        <v>380</v>
      </c>
      <c r="AU111" s="176" t="s">
        <v>81</v>
      </c>
      <c r="AY111" s="19" t="s">
        <v>150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157</v>
      </c>
      <c r="BM111" s="176" t="s">
        <v>1892</v>
      </c>
    </row>
    <row r="112" s="2" customFormat="1" ht="16.5" customHeight="1">
      <c r="A112" s="38"/>
      <c r="B112" s="164"/>
      <c r="C112" s="210" t="s">
        <v>261</v>
      </c>
      <c r="D112" s="210" t="s">
        <v>380</v>
      </c>
      <c r="E112" s="211" t="s">
        <v>1893</v>
      </c>
      <c r="F112" s="212" t="s">
        <v>1894</v>
      </c>
      <c r="G112" s="213" t="s">
        <v>422</v>
      </c>
      <c r="H112" s="214">
        <v>4</v>
      </c>
      <c r="I112" s="215"/>
      <c r="J112" s="216">
        <f>ROUND(I112*H112,2)</f>
        <v>0</v>
      </c>
      <c r="K112" s="212" t="s">
        <v>3</v>
      </c>
      <c r="L112" s="217"/>
      <c r="M112" s="218" t="s">
        <v>3</v>
      </c>
      <c r="N112" s="219" t="s">
        <v>42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198</v>
      </c>
      <c r="AT112" s="176" t="s">
        <v>380</v>
      </c>
      <c r="AU112" s="176" t="s">
        <v>81</v>
      </c>
      <c r="AY112" s="19" t="s">
        <v>150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79</v>
      </c>
      <c r="BK112" s="177">
        <f>ROUND(I112*H112,2)</f>
        <v>0</v>
      </c>
      <c r="BL112" s="19" t="s">
        <v>157</v>
      </c>
      <c r="BM112" s="176" t="s">
        <v>1895</v>
      </c>
    </row>
    <row r="113" s="2" customFormat="1" ht="44.25" customHeight="1">
      <c r="A113" s="38"/>
      <c r="B113" s="164"/>
      <c r="C113" s="165" t="s">
        <v>268</v>
      </c>
      <c r="D113" s="165" t="s">
        <v>152</v>
      </c>
      <c r="E113" s="166" t="s">
        <v>1896</v>
      </c>
      <c r="F113" s="167" t="s">
        <v>1897</v>
      </c>
      <c r="G113" s="168" t="s">
        <v>207</v>
      </c>
      <c r="H113" s="169">
        <v>4</v>
      </c>
      <c r="I113" s="170"/>
      <c r="J113" s="171">
        <f>ROUND(I113*H113,2)</f>
        <v>0</v>
      </c>
      <c r="K113" s="167" t="s">
        <v>617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152</v>
      </c>
      <c r="AU113" s="176" t="s">
        <v>81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1898</v>
      </c>
    </row>
    <row r="114" s="2" customFormat="1" ht="16.5" customHeight="1">
      <c r="A114" s="38"/>
      <c r="B114" s="164"/>
      <c r="C114" s="210" t="s">
        <v>275</v>
      </c>
      <c r="D114" s="210" t="s">
        <v>380</v>
      </c>
      <c r="E114" s="211" t="s">
        <v>1899</v>
      </c>
      <c r="F114" s="212" t="s">
        <v>1900</v>
      </c>
      <c r="G114" s="213" t="s">
        <v>422</v>
      </c>
      <c r="H114" s="214">
        <v>4</v>
      </c>
      <c r="I114" s="215"/>
      <c r="J114" s="216">
        <f>ROUND(I114*H114,2)</f>
        <v>0</v>
      </c>
      <c r="K114" s="212" t="s">
        <v>3</v>
      </c>
      <c r="L114" s="217"/>
      <c r="M114" s="218" t="s">
        <v>3</v>
      </c>
      <c r="N114" s="219" t="s">
        <v>42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198</v>
      </c>
      <c r="AT114" s="176" t="s">
        <v>380</v>
      </c>
      <c r="AU114" s="176" t="s">
        <v>81</v>
      </c>
      <c r="AY114" s="19" t="s">
        <v>150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157</v>
      </c>
      <c r="BM114" s="176" t="s">
        <v>1901</v>
      </c>
    </row>
    <row r="115" s="12" customFormat="1" ht="22.8" customHeight="1">
      <c r="A115" s="12"/>
      <c r="B115" s="151"/>
      <c r="C115" s="12"/>
      <c r="D115" s="152" t="s">
        <v>70</v>
      </c>
      <c r="E115" s="162" t="s">
        <v>1902</v>
      </c>
      <c r="F115" s="162" t="s">
        <v>1903</v>
      </c>
      <c r="G115" s="12"/>
      <c r="H115" s="12"/>
      <c r="I115" s="154"/>
      <c r="J115" s="163">
        <f>BK115</f>
        <v>0</v>
      </c>
      <c r="K115" s="12"/>
      <c r="L115" s="151"/>
      <c r="M115" s="156"/>
      <c r="N115" s="157"/>
      <c r="O115" s="157"/>
      <c r="P115" s="158">
        <f>SUM(P116:P120)</f>
        <v>0</v>
      </c>
      <c r="Q115" s="157"/>
      <c r="R115" s="158">
        <f>SUM(R116:R120)</f>
        <v>0.0032400000000000003</v>
      </c>
      <c r="S115" s="157"/>
      <c r="T115" s="159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2" t="s">
        <v>79</v>
      </c>
      <c r="AT115" s="160" t="s">
        <v>70</v>
      </c>
      <c r="AU115" s="160" t="s">
        <v>79</v>
      </c>
      <c r="AY115" s="152" t="s">
        <v>150</v>
      </c>
      <c r="BK115" s="161">
        <f>SUM(BK116:BK120)</f>
        <v>0</v>
      </c>
    </row>
    <row r="116" s="2" customFormat="1">
      <c r="A116" s="38"/>
      <c r="B116" s="164"/>
      <c r="C116" s="165" t="s">
        <v>281</v>
      </c>
      <c r="D116" s="165" t="s">
        <v>152</v>
      </c>
      <c r="E116" s="166" t="s">
        <v>1904</v>
      </c>
      <c r="F116" s="167" t="s">
        <v>1905</v>
      </c>
      <c r="G116" s="168" t="s">
        <v>207</v>
      </c>
      <c r="H116" s="169">
        <v>24</v>
      </c>
      <c r="I116" s="170"/>
      <c r="J116" s="171">
        <f>ROUND(I116*H116,2)</f>
        <v>0</v>
      </c>
      <c r="K116" s="167" t="s">
        <v>617</v>
      </c>
      <c r="L116" s="39"/>
      <c r="M116" s="172" t="s">
        <v>3</v>
      </c>
      <c r="N116" s="173" t="s">
        <v>42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256</v>
      </c>
      <c r="AT116" s="176" t="s">
        <v>152</v>
      </c>
      <c r="AU116" s="176" t="s">
        <v>81</v>
      </c>
      <c r="AY116" s="19" t="s">
        <v>150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256</v>
      </c>
      <c r="BM116" s="176" t="s">
        <v>1906</v>
      </c>
    </row>
    <row r="117" s="2" customFormat="1" ht="24.15" customHeight="1">
      <c r="A117" s="38"/>
      <c r="B117" s="164"/>
      <c r="C117" s="210" t="s">
        <v>8</v>
      </c>
      <c r="D117" s="210" t="s">
        <v>380</v>
      </c>
      <c r="E117" s="211" t="s">
        <v>1907</v>
      </c>
      <c r="F117" s="212" t="s">
        <v>1908</v>
      </c>
      <c r="G117" s="213" t="s">
        <v>207</v>
      </c>
      <c r="H117" s="214">
        <v>21</v>
      </c>
      <c r="I117" s="215"/>
      <c r="J117" s="216">
        <f>ROUND(I117*H117,2)</f>
        <v>0</v>
      </c>
      <c r="K117" s="212" t="s">
        <v>3</v>
      </c>
      <c r="L117" s="217"/>
      <c r="M117" s="218" t="s">
        <v>3</v>
      </c>
      <c r="N117" s="219" t="s">
        <v>42</v>
      </c>
      <c r="O117" s="72"/>
      <c r="P117" s="174">
        <f>O117*H117</f>
        <v>0</v>
      </c>
      <c r="Q117" s="174">
        <v>0.00010000000000000001</v>
      </c>
      <c r="R117" s="174">
        <f>Q117*H117</f>
        <v>0.0021000000000000003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198</v>
      </c>
      <c r="AT117" s="176" t="s">
        <v>380</v>
      </c>
      <c r="AU117" s="176" t="s">
        <v>81</v>
      </c>
      <c r="AY117" s="19" t="s">
        <v>150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1909</v>
      </c>
    </row>
    <row r="118" s="2" customFormat="1">
      <c r="A118" s="38"/>
      <c r="B118" s="164"/>
      <c r="C118" s="210" t="s">
        <v>290</v>
      </c>
      <c r="D118" s="210" t="s">
        <v>380</v>
      </c>
      <c r="E118" s="211" t="s">
        <v>1910</v>
      </c>
      <c r="F118" s="212" t="s">
        <v>1911</v>
      </c>
      <c r="G118" s="213" t="s">
        <v>207</v>
      </c>
      <c r="H118" s="214">
        <v>3</v>
      </c>
      <c r="I118" s="215"/>
      <c r="J118" s="216">
        <f>ROUND(I118*H118,2)</f>
        <v>0</v>
      </c>
      <c r="K118" s="212" t="s">
        <v>617</v>
      </c>
      <c r="L118" s="217"/>
      <c r="M118" s="218" t="s">
        <v>3</v>
      </c>
      <c r="N118" s="219" t="s">
        <v>42</v>
      </c>
      <c r="O118" s="72"/>
      <c r="P118" s="174">
        <f>O118*H118</f>
        <v>0</v>
      </c>
      <c r="Q118" s="174">
        <v>0.00022000000000000001</v>
      </c>
      <c r="R118" s="174">
        <f>Q118*H118</f>
        <v>0.00066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198</v>
      </c>
      <c r="AT118" s="176" t="s">
        <v>380</v>
      </c>
      <c r="AU118" s="176" t="s">
        <v>81</v>
      </c>
      <c r="AY118" s="19" t="s">
        <v>150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1912</v>
      </c>
    </row>
    <row r="119" s="2" customFormat="1">
      <c r="A119" s="38"/>
      <c r="B119" s="164"/>
      <c r="C119" s="165" t="s">
        <v>295</v>
      </c>
      <c r="D119" s="165" t="s">
        <v>152</v>
      </c>
      <c r="E119" s="166" t="s">
        <v>1913</v>
      </c>
      <c r="F119" s="167" t="s">
        <v>1914</v>
      </c>
      <c r="G119" s="168" t="s">
        <v>207</v>
      </c>
      <c r="H119" s="169">
        <v>8</v>
      </c>
      <c r="I119" s="170"/>
      <c r="J119" s="171">
        <f>ROUND(I119*H119,2)</f>
        <v>0</v>
      </c>
      <c r="K119" s="167" t="s">
        <v>617</v>
      </c>
      <c r="L119" s="39"/>
      <c r="M119" s="172" t="s">
        <v>3</v>
      </c>
      <c r="N119" s="173" t="s">
        <v>42</v>
      </c>
      <c r="O119" s="72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256</v>
      </c>
      <c r="AT119" s="176" t="s">
        <v>152</v>
      </c>
      <c r="AU119" s="176" t="s">
        <v>81</v>
      </c>
      <c r="AY119" s="19" t="s">
        <v>150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79</v>
      </c>
      <c r="BK119" s="177">
        <f>ROUND(I119*H119,2)</f>
        <v>0</v>
      </c>
      <c r="BL119" s="19" t="s">
        <v>256</v>
      </c>
      <c r="BM119" s="176" t="s">
        <v>1915</v>
      </c>
    </row>
    <row r="120" s="2" customFormat="1" ht="16.5" customHeight="1">
      <c r="A120" s="38"/>
      <c r="B120" s="164"/>
      <c r="C120" s="210" t="s">
        <v>300</v>
      </c>
      <c r="D120" s="210" t="s">
        <v>380</v>
      </c>
      <c r="E120" s="211" t="s">
        <v>1916</v>
      </c>
      <c r="F120" s="212" t="s">
        <v>1917</v>
      </c>
      <c r="G120" s="213" t="s">
        <v>207</v>
      </c>
      <c r="H120" s="214">
        <v>8</v>
      </c>
      <c r="I120" s="215"/>
      <c r="J120" s="216">
        <f>ROUND(I120*H120,2)</f>
        <v>0</v>
      </c>
      <c r="K120" s="212" t="s">
        <v>617</v>
      </c>
      <c r="L120" s="217"/>
      <c r="M120" s="218" t="s">
        <v>3</v>
      </c>
      <c r="N120" s="219" t="s">
        <v>42</v>
      </c>
      <c r="O120" s="72"/>
      <c r="P120" s="174">
        <f>O120*H120</f>
        <v>0</v>
      </c>
      <c r="Q120" s="174">
        <v>6.0000000000000002E-05</v>
      </c>
      <c r="R120" s="174">
        <f>Q120*H120</f>
        <v>0.00048000000000000001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364</v>
      </c>
      <c r="AT120" s="176" t="s">
        <v>380</v>
      </c>
      <c r="AU120" s="176" t="s">
        <v>81</v>
      </c>
      <c r="AY120" s="19" t="s">
        <v>150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256</v>
      </c>
      <c r="BM120" s="176" t="s">
        <v>1918</v>
      </c>
    </row>
    <row r="121" s="12" customFormat="1" ht="22.8" customHeight="1">
      <c r="A121" s="12"/>
      <c r="B121" s="151"/>
      <c r="C121" s="12"/>
      <c r="D121" s="152" t="s">
        <v>70</v>
      </c>
      <c r="E121" s="162" t="s">
        <v>1919</v>
      </c>
      <c r="F121" s="162" t="s">
        <v>1202</v>
      </c>
      <c r="G121" s="12"/>
      <c r="H121" s="12"/>
      <c r="I121" s="154"/>
      <c r="J121" s="163">
        <f>BK121</f>
        <v>0</v>
      </c>
      <c r="K121" s="12"/>
      <c r="L121" s="151"/>
      <c r="M121" s="156"/>
      <c r="N121" s="157"/>
      <c r="O121" s="157"/>
      <c r="P121" s="158">
        <f>SUM(P122:P130)</f>
        <v>0</v>
      </c>
      <c r="Q121" s="157"/>
      <c r="R121" s="158">
        <f>SUM(R122:R130)</f>
        <v>0.00349</v>
      </c>
      <c r="S121" s="157"/>
      <c r="T121" s="159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2" t="s">
        <v>79</v>
      </c>
      <c r="AT121" s="160" t="s">
        <v>70</v>
      </c>
      <c r="AU121" s="160" t="s">
        <v>79</v>
      </c>
      <c r="AY121" s="152" t="s">
        <v>150</v>
      </c>
      <c r="BK121" s="161">
        <f>SUM(BK122:BK130)</f>
        <v>0</v>
      </c>
    </row>
    <row r="122" s="2" customFormat="1" ht="16.5" customHeight="1">
      <c r="A122" s="38"/>
      <c r="B122" s="164"/>
      <c r="C122" s="165" t="s">
        <v>310</v>
      </c>
      <c r="D122" s="165" t="s">
        <v>152</v>
      </c>
      <c r="E122" s="166" t="s">
        <v>1920</v>
      </c>
      <c r="F122" s="167" t="s">
        <v>1921</v>
      </c>
      <c r="G122" s="168" t="s">
        <v>422</v>
      </c>
      <c r="H122" s="169">
        <v>4</v>
      </c>
      <c r="I122" s="170"/>
      <c r="J122" s="171">
        <f>ROUND(I122*H122,2)</f>
        <v>0</v>
      </c>
      <c r="K122" s="167" t="s">
        <v>3</v>
      </c>
      <c r="L122" s="39"/>
      <c r="M122" s="172" t="s">
        <v>3</v>
      </c>
      <c r="N122" s="173" t="s">
        <v>42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157</v>
      </c>
      <c r="AT122" s="176" t="s">
        <v>152</v>
      </c>
      <c r="AU122" s="176" t="s">
        <v>81</v>
      </c>
      <c r="AY122" s="19" t="s">
        <v>150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79</v>
      </c>
      <c r="BK122" s="177">
        <f>ROUND(I122*H122,2)</f>
        <v>0</v>
      </c>
      <c r="BL122" s="19" t="s">
        <v>157</v>
      </c>
      <c r="BM122" s="176" t="s">
        <v>1922</v>
      </c>
    </row>
    <row r="123" s="2" customFormat="1" ht="16.5" customHeight="1">
      <c r="A123" s="38"/>
      <c r="B123" s="164"/>
      <c r="C123" s="165" t="s">
        <v>320</v>
      </c>
      <c r="D123" s="165" t="s">
        <v>152</v>
      </c>
      <c r="E123" s="166" t="s">
        <v>1923</v>
      </c>
      <c r="F123" s="167" t="s">
        <v>1924</v>
      </c>
      <c r="G123" s="168" t="s">
        <v>422</v>
      </c>
      <c r="H123" s="169">
        <v>7</v>
      </c>
      <c r="I123" s="170"/>
      <c r="J123" s="171">
        <f>ROUND(I123*H123,2)</f>
        <v>0</v>
      </c>
      <c r="K123" s="167" t="s">
        <v>3</v>
      </c>
      <c r="L123" s="39"/>
      <c r="M123" s="172" t="s">
        <v>3</v>
      </c>
      <c r="N123" s="173" t="s">
        <v>42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157</v>
      </c>
      <c r="AT123" s="176" t="s">
        <v>152</v>
      </c>
      <c r="AU123" s="176" t="s">
        <v>81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157</v>
      </c>
      <c r="BM123" s="176" t="s">
        <v>1925</v>
      </c>
    </row>
    <row r="124" s="2" customFormat="1" ht="33" customHeight="1">
      <c r="A124" s="38"/>
      <c r="B124" s="164"/>
      <c r="C124" s="165" t="s">
        <v>327</v>
      </c>
      <c r="D124" s="165" t="s">
        <v>152</v>
      </c>
      <c r="E124" s="166" t="s">
        <v>1926</v>
      </c>
      <c r="F124" s="167" t="s">
        <v>1927</v>
      </c>
      <c r="G124" s="168" t="s">
        <v>207</v>
      </c>
      <c r="H124" s="169">
        <v>2</v>
      </c>
      <c r="I124" s="170"/>
      <c r="J124" s="171">
        <f>ROUND(I124*H124,2)</f>
        <v>0</v>
      </c>
      <c r="K124" s="167" t="s">
        <v>617</v>
      </c>
      <c r="L124" s="39"/>
      <c r="M124" s="172" t="s">
        <v>3</v>
      </c>
      <c r="N124" s="173" t="s">
        <v>42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256</v>
      </c>
      <c r="AT124" s="176" t="s">
        <v>152</v>
      </c>
      <c r="AU124" s="176" t="s">
        <v>81</v>
      </c>
      <c r="AY124" s="19" t="s">
        <v>150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79</v>
      </c>
      <c r="BK124" s="177">
        <f>ROUND(I124*H124,2)</f>
        <v>0</v>
      </c>
      <c r="BL124" s="19" t="s">
        <v>256</v>
      </c>
      <c r="BM124" s="176" t="s">
        <v>1928</v>
      </c>
    </row>
    <row r="125" s="2" customFormat="1" ht="16.5" customHeight="1">
      <c r="A125" s="38"/>
      <c r="B125" s="164"/>
      <c r="C125" s="210" t="s">
        <v>335</v>
      </c>
      <c r="D125" s="210" t="s">
        <v>380</v>
      </c>
      <c r="E125" s="211" t="s">
        <v>1929</v>
      </c>
      <c r="F125" s="212" t="s">
        <v>1930</v>
      </c>
      <c r="G125" s="213" t="s">
        <v>422</v>
      </c>
      <c r="H125" s="214">
        <v>1</v>
      </c>
      <c r="I125" s="215"/>
      <c r="J125" s="216">
        <f>ROUND(I125*H125,2)</f>
        <v>0</v>
      </c>
      <c r="K125" s="212" t="s">
        <v>3</v>
      </c>
      <c r="L125" s="217"/>
      <c r="M125" s="218" t="s">
        <v>3</v>
      </c>
      <c r="N125" s="219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198</v>
      </c>
      <c r="AT125" s="176" t="s">
        <v>380</v>
      </c>
      <c r="AU125" s="176" t="s">
        <v>81</v>
      </c>
      <c r="AY125" s="19" t="s">
        <v>150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1931</v>
      </c>
    </row>
    <row r="126" s="2" customFormat="1" ht="16.5" customHeight="1">
      <c r="A126" s="38"/>
      <c r="B126" s="164"/>
      <c r="C126" s="165" t="s">
        <v>344</v>
      </c>
      <c r="D126" s="165" t="s">
        <v>152</v>
      </c>
      <c r="E126" s="166" t="s">
        <v>1932</v>
      </c>
      <c r="F126" s="167" t="s">
        <v>1933</v>
      </c>
      <c r="G126" s="168" t="s">
        <v>422</v>
      </c>
      <c r="H126" s="169">
        <v>1</v>
      </c>
      <c r="I126" s="170"/>
      <c r="J126" s="171">
        <f>ROUND(I126*H126,2)</f>
        <v>0</v>
      </c>
      <c r="K126" s="167" t="s">
        <v>3</v>
      </c>
      <c r="L126" s="39"/>
      <c r="M126" s="172" t="s">
        <v>3</v>
      </c>
      <c r="N126" s="173" t="s">
        <v>42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157</v>
      </c>
      <c r="AT126" s="176" t="s">
        <v>152</v>
      </c>
      <c r="AU126" s="176" t="s">
        <v>81</v>
      </c>
      <c r="AY126" s="19" t="s">
        <v>150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79</v>
      </c>
      <c r="BK126" s="177">
        <f>ROUND(I126*H126,2)</f>
        <v>0</v>
      </c>
      <c r="BL126" s="19" t="s">
        <v>157</v>
      </c>
      <c r="BM126" s="176" t="s">
        <v>1934</v>
      </c>
    </row>
    <row r="127" s="2" customFormat="1">
      <c r="A127" s="38"/>
      <c r="B127" s="164"/>
      <c r="C127" s="165" t="s">
        <v>350</v>
      </c>
      <c r="D127" s="165" t="s">
        <v>152</v>
      </c>
      <c r="E127" s="166" t="s">
        <v>1935</v>
      </c>
      <c r="F127" s="167" t="s">
        <v>1936</v>
      </c>
      <c r="G127" s="168" t="s">
        <v>207</v>
      </c>
      <c r="H127" s="169">
        <v>1</v>
      </c>
      <c r="I127" s="170"/>
      <c r="J127" s="171">
        <f>ROUND(I127*H127,2)</f>
        <v>0</v>
      </c>
      <c r="K127" s="167" t="s">
        <v>617</v>
      </c>
      <c r="L127" s="39"/>
      <c r="M127" s="172" t="s">
        <v>3</v>
      </c>
      <c r="N127" s="173" t="s">
        <v>42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256</v>
      </c>
      <c r="AT127" s="176" t="s">
        <v>152</v>
      </c>
      <c r="AU127" s="176" t="s">
        <v>81</v>
      </c>
      <c r="AY127" s="19" t="s">
        <v>150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79</v>
      </c>
      <c r="BK127" s="177">
        <f>ROUND(I127*H127,2)</f>
        <v>0</v>
      </c>
      <c r="BL127" s="19" t="s">
        <v>256</v>
      </c>
      <c r="BM127" s="176" t="s">
        <v>1937</v>
      </c>
    </row>
    <row r="128" s="2" customFormat="1">
      <c r="A128" s="38"/>
      <c r="B128" s="164"/>
      <c r="C128" s="210" t="s">
        <v>357</v>
      </c>
      <c r="D128" s="210" t="s">
        <v>380</v>
      </c>
      <c r="E128" s="211" t="s">
        <v>1938</v>
      </c>
      <c r="F128" s="212" t="s">
        <v>1939</v>
      </c>
      <c r="G128" s="213" t="s">
        <v>207</v>
      </c>
      <c r="H128" s="214">
        <v>1</v>
      </c>
      <c r="I128" s="215"/>
      <c r="J128" s="216">
        <f>ROUND(I128*H128,2)</f>
        <v>0</v>
      </c>
      <c r="K128" s="212" t="s">
        <v>617</v>
      </c>
      <c r="L128" s="217"/>
      <c r="M128" s="218" t="s">
        <v>3</v>
      </c>
      <c r="N128" s="219" t="s">
        <v>42</v>
      </c>
      <c r="O128" s="72"/>
      <c r="P128" s="174">
        <f>O128*H128</f>
        <v>0</v>
      </c>
      <c r="Q128" s="174">
        <v>0.00106</v>
      </c>
      <c r="R128" s="174">
        <f>Q128*H128</f>
        <v>0.00106</v>
      </c>
      <c r="S128" s="174">
        <v>0</v>
      </c>
      <c r="T128" s="17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6" t="s">
        <v>198</v>
      </c>
      <c r="AT128" s="176" t="s">
        <v>380</v>
      </c>
      <c r="AU128" s="176" t="s">
        <v>81</v>
      </c>
      <c r="AY128" s="19" t="s">
        <v>150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9" t="s">
        <v>79</v>
      </c>
      <c r="BK128" s="177">
        <f>ROUND(I128*H128,2)</f>
        <v>0</v>
      </c>
      <c r="BL128" s="19" t="s">
        <v>157</v>
      </c>
      <c r="BM128" s="176" t="s">
        <v>1940</v>
      </c>
    </row>
    <row r="129" s="2" customFormat="1" ht="44.25" customHeight="1">
      <c r="A129" s="38"/>
      <c r="B129" s="164"/>
      <c r="C129" s="165" t="s">
        <v>364</v>
      </c>
      <c r="D129" s="165" t="s">
        <v>152</v>
      </c>
      <c r="E129" s="166" t="s">
        <v>1941</v>
      </c>
      <c r="F129" s="167" t="s">
        <v>1942</v>
      </c>
      <c r="G129" s="168" t="s">
        <v>399</v>
      </c>
      <c r="H129" s="169">
        <v>9</v>
      </c>
      <c r="I129" s="170"/>
      <c r="J129" s="171">
        <f>ROUND(I129*H129,2)</f>
        <v>0</v>
      </c>
      <c r="K129" s="167" t="s">
        <v>617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256</v>
      </c>
      <c r="AT129" s="176" t="s">
        <v>152</v>
      </c>
      <c r="AU129" s="176" t="s">
        <v>81</v>
      </c>
      <c r="AY129" s="19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256</v>
      </c>
      <c r="BM129" s="176" t="s">
        <v>1943</v>
      </c>
    </row>
    <row r="130" s="2" customFormat="1">
      <c r="A130" s="38"/>
      <c r="B130" s="164"/>
      <c r="C130" s="210" t="s">
        <v>370</v>
      </c>
      <c r="D130" s="210" t="s">
        <v>380</v>
      </c>
      <c r="E130" s="211" t="s">
        <v>1944</v>
      </c>
      <c r="F130" s="212" t="s">
        <v>1945</v>
      </c>
      <c r="G130" s="213" t="s">
        <v>399</v>
      </c>
      <c r="H130" s="214">
        <v>9</v>
      </c>
      <c r="I130" s="215"/>
      <c r="J130" s="216">
        <f>ROUND(I130*H130,2)</f>
        <v>0</v>
      </c>
      <c r="K130" s="212" t="s">
        <v>617</v>
      </c>
      <c r="L130" s="217"/>
      <c r="M130" s="218" t="s">
        <v>3</v>
      </c>
      <c r="N130" s="219" t="s">
        <v>42</v>
      </c>
      <c r="O130" s="72"/>
      <c r="P130" s="174">
        <f>O130*H130</f>
        <v>0</v>
      </c>
      <c r="Q130" s="174">
        <v>0.00027</v>
      </c>
      <c r="R130" s="174">
        <f>Q130*H130</f>
        <v>0.0024299999999999999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364</v>
      </c>
      <c r="AT130" s="176" t="s">
        <v>380</v>
      </c>
      <c r="AU130" s="176" t="s">
        <v>81</v>
      </c>
      <c r="AY130" s="19" t="s">
        <v>150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79</v>
      </c>
      <c r="BK130" s="177">
        <f>ROUND(I130*H130,2)</f>
        <v>0</v>
      </c>
      <c r="BL130" s="19" t="s">
        <v>256</v>
      </c>
      <c r="BM130" s="176" t="s">
        <v>1946</v>
      </c>
    </row>
    <row r="131" s="12" customFormat="1" ht="22.8" customHeight="1">
      <c r="A131" s="12"/>
      <c r="B131" s="151"/>
      <c r="C131" s="12"/>
      <c r="D131" s="152" t="s">
        <v>70</v>
      </c>
      <c r="E131" s="162" t="s">
        <v>1947</v>
      </c>
      <c r="F131" s="162" t="s">
        <v>1948</v>
      </c>
      <c r="G131" s="12"/>
      <c r="H131" s="12"/>
      <c r="I131" s="154"/>
      <c r="J131" s="163">
        <f>BK131</f>
        <v>0</v>
      </c>
      <c r="K131" s="12"/>
      <c r="L131" s="151"/>
      <c r="M131" s="156"/>
      <c r="N131" s="157"/>
      <c r="O131" s="157"/>
      <c r="P131" s="158">
        <f>SUM(P132:P145)</f>
        <v>0</v>
      </c>
      <c r="Q131" s="157"/>
      <c r="R131" s="158">
        <f>SUM(R132:R145)</f>
        <v>0.10584</v>
      </c>
      <c r="S131" s="157"/>
      <c r="T131" s="159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2" t="s">
        <v>79</v>
      </c>
      <c r="AT131" s="160" t="s">
        <v>70</v>
      </c>
      <c r="AU131" s="160" t="s">
        <v>79</v>
      </c>
      <c r="AY131" s="152" t="s">
        <v>150</v>
      </c>
      <c r="BK131" s="161">
        <f>SUM(BK132:BK145)</f>
        <v>0</v>
      </c>
    </row>
    <row r="132" s="2" customFormat="1">
      <c r="A132" s="38"/>
      <c r="B132" s="164"/>
      <c r="C132" s="165" t="s">
        <v>373</v>
      </c>
      <c r="D132" s="165" t="s">
        <v>152</v>
      </c>
      <c r="E132" s="166" t="s">
        <v>1949</v>
      </c>
      <c r="F132" s="167" t="s">
        <v>1950</v>
      </c>
      <c r="G132" s="168" t="s">
        <v>399</v>
      </c>
      <c r="H132" s="169">
        <v>23</v>
      </c>
      <c r="I132" s="170"/>
      <c r="J132" s="171">
        <f>ROUND(I132*H132,2)</f>
        <v>0</v>
      </c>
      <c r="K132" s="167" t="s">
        <v>3</v>
      </c>
      <c r="L132" s="39"/>
      <c r="M132" s="172" t="s">
        <v>3</v>
      </c>
      <c r="N132" s="173" t="s">
        <v>42</v>
      </c>
      <c r="O132" s="72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256</v>
      </c>
      <c r="AT132" s="176" t="s">
        <v>152</v>
      </c>
      <c r="AU132" s="176" t="s">
        <v>81</v>
      </c>
      <c r="AY132" s="19" t="s">
        <v>150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79</v>
      </c>
      <c r="BK132" s="177">
        <f>ROUND(I132*H132,2)</f>
        <v>0</v>
      </c>
      <c r="BL132" s="19" t="s">
        <v>256</v>
      </c>
      <c r="BM132" s="176" t="s">
        <v>1951</v>
      </c>
    </row>
    <row r="133" s="2" customFormat="1" ht="16.5" customHeight="1">
      <c r="A133" s="38"/>
      <c r="B133" s="164"/>
      <c r="C133" s="210" t="s">
        <v>379</v>
      </c>
      <c r="D133" s="210" t="s">
        <v>380</v>
      </c>
      <c r="E133" s="211" t="s">
        <v>1952</v>
      </c>
      <c r="F133" s="212" t="s">
        <v>1953</v>
      </c>
      <c r="G133" s="213" t="s">
        <v>399</v>
      </c>
      <c r="H133" s="214">
        <v>23</v>
      </c>
      <c r="I133" s="215"/>
      <c r="J133" s="216">
        <f>ROUND(I133*H133,2)</f>
        <v>0</v>
      </c>
      <c r="K133" s="212" t="s">
        <v>3</v>
      </c>
      <c r="L133" s="217"/>
      <c r="M133" s="218" t="s">
        <v>3</v>
      </c>
      <c r="N133" s="219" t="s">
        <v>42</v>
      </c>
      <c r="O133" s="72"/>
      <c r="P133" s="174">
        <f>O133*H133</f>
        <v>0</v>
      </c>
      <c r="Q133" s="174">
        <v>8.0000000000000007E-05</v>
      </c>
      <c r="R133" s="174">
        <f>Q133*H133</f>
        <v>0.0018400000000000001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364</v>
      </c>
      <c r="AT133" s="176" t="s">
        <v>380</v>
      </c>
      <c r="AU133" s="176" t="s">
        <v>81</v>
      </c>
      <c r="AY133" s="19" t="s">
        <v>150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79</v>
      </c>
      <c r="BK133" s="177">
        <f>ROUND(I133*H133,2)</f>
        <v>0</v>
      </c>
      <c r="BL133" s="19" t="s">
        <v>256</v>
      </c>
      <c r="BM133" s="176" t="s">
        <v>1954</v>
      </c>
    </row>
    <row r="134" s="2" customFormat="1">
      <c r="A134" s="38"/>
      <c r="B134" s="164"/>
      <c r="C134" s="165" t="s">
        <v>386</v>
      </c>
      <c r="D134" s="165" t="s">
        <v>152</v>
      </c>
      <c r="E134" s="166" t="s">
        <v>1955</v>
      </c>
      <c r="F134" s="167" t="s">
        <v>1956</v>
      </c>
      <c r="G134" s="168" t="s">
        <v>399</v>
      </c>
      <c r="H134" s="169">
        <v>506</v>
      </c>
      <c r="I134" s="170"/>
      <c r="J134" s="171">
        <f>ROUND(I134*H134,2)</f>
        <v>0</v>
      </c>
      <c r="K134" s="167" t="s">
        <v>3</v>
      </c>
      <c r="L134" s="39"/>
      <c r="M134" s="172" t="s">
        <v>3</v>
      </c>
      <c r="N134" s="173" t="s">
        <v>42</v>
      </c>
      <c r="O134" s="72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256</v>
      </c>
      <c r="AT134" s="176" t="s">
        <v>152</v>
      </c>
      <c r="AU134" s="176" t="s">
        <v>81</v>
      </c>
      <c r="AY134" s="19" t="s">
        <v>150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79</v>
      </c>
      <c r="BK134" s="177">
        <f>ROUND(I134*H134,2)</f>
        <v>0</v>
      </c>
      <c r="BL134" s="19" t="s">
        <v>256</v>
      </c>
      <c r="BM134" s="176" t="s">
        <v>1957</v>
      </c>
    </row>
    <row r="135" s="2" customFormat="1" ht="16.5" customHeight="1">
      <c r="A135" s="38"/>
      <c r="B135" s="164"/>
      <c r="C135" s="210" t="s">
        <v>390</v>
      </c>
      <c r="D135" s="210" t="s">
        <v>380</v>
      </c>
      <c r="E135" s="211" t="s">
        <v>1958</v>
      </c>
      <c r="F135" s="212" t="s">
        <v>1959</v>
      </c>
      <c r="G135" s="213" t="s">
        <v>399</v>
      </c>
      <c r="H135" s="214">
        <v>237</v>
      </c>
      <c r="I135" s="215"/>
      <c r="J135" s="216">
        <f>ROUND(I135*H135,2)</f>
        <v>0</v>
      </c>
      <c r="K135" s="212" t="s">
        <v>3</v>
      </c>
      <c r="L135" s="217"/>
      <c r="M135" s="218" t="s">
        <v>3</v>
      </c>
      <c r="N135" s="219" t="s">
        <v>42</v>
      </c>
      <c r="O135" s="72"/>
      <c r="P135" s="174">
        <f>O135*H135</f>
        <v>0</v>
      </c>
      <c r="Q135" s="174">
        <v>0.00012</v>
      </c>
      <c r="R135" s="174">
        <f>Q135*H135</f>
        <v>0.02844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364</v>
      </c>
      <c r="AT135" s="176" t="s">
        <v>380</v>
      </c>
      <c r="AU135" s="176" t="s">
        <v>81</v>
      </c>
      <c r="AY135" s="19" t="s">
        <v>150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79</v>
      </c>
      <c r="BK135" s="177">
        <f>ROUND(I135*H135,2)</f>
        <v>0</v>
      </c>
      <c r="BL135" s="19" t="s">
        <v>256</v>
      </c>
      <c r="BM135" s="176" t="s">
        <v>1960</v>
      </c>
    </row>
    <row r="136" s="2" customFormat="1" ht="16.5" customHeight="1">
      <c r="A136" s="38"/>
      <c r="B136" s="164"/>
      <c r="C136" s="210" t="s">
        <v>396</v>
      </c>
      <c r="D136" s="210" t="s">
        <v>380</v>
      </c>
      <c r="E136" s="211" t="s">
        <v>1961</v>
      </c>
      <c r="F136" s="212" t="s">
        <v>1962</v>
      </c>
      <c r="G136" s="213" t="s">
        <v>399</v>
      </c>
      <c r="H136" s="214">
        <v>251</v>
      </c>
      <c r="I136" s="215"/>
      <c r="J136" s="216">
        <f>ROUND(I136*H136,2)</f>
        <v>0</v>
      </c>
      <c r="K136" s="212" t="s">
        <v>3</v>
      </c>
      <c r="L136" s="217"/>
      <c r="M136" s="218" t="s">
        <v>3</v>
      </c>
      <c r="N136" s="219" t="s">
        <v>42</v>
      </c>
      <c r="O136" s="72"/>
      <c r="P136" s="174">
        <f>O136*H136</f>
        <v>0</v>
      </c>
      <c r="Q136" s="174">
        <v>0.00017000000000000001</v>
      </c>
      <c r="R136" s="174">
        <f>Q136*H136</f>
        <v>0.04267</v>
      </c>
      <c r="S136" s="174">
        <v>0</v>
      </c>
      <c r="T136" s="17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6" t="s">
        <v>364</v>
      </c>
      <c r="AT136" s="176" t="s">
        <v>380</v>
      </c>
      <c r="AU136" s="176" t="s">
        <v>81</v>
      </c>
      <c r="AY136" s="19" t="s">
        <v>150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9" t="s">
        <v>79</v>
      </c>
      <c r="BK136" s="177">
        <f>ROUND(I136*H136,2)</f>
        <v>0</v>
      </c>
      <c r="BL136" s="19" t="s">
        <v>256</v>
      </c>
      <c r="BM136" s="176" t="s">
        <v>1963</v>
      </c>
    </row>
    <row r="137" s="2" customFormat="1">
      <c r="A137" s="38"/>
      <c r="B137" s="164"/>
      <c r="C137" s="165" t="s">
        <v>406</v>
      </c>
      <c r="D137" s="165" t="s">
        <v>152</v>
      </c>
      <c r="E137" s="166" t="s">
        <v>1964</v>
      </c>
      <c r="F137" s="167" t="s">
        <v>1965</v>
      </c>
      <c r="G137" s="168" t="s">
        <v>399</v>
      </c>
      <c r="H137" s="169">
        <v>18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42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256</v>
      </c>
      <c r="AT137" s="176" t="s">
        <v>152</v>
      </c>
      <c r="AU137" s="176" t="s">
        <v>81</v>
      </c>
      <c r="AY137" s="19" t="s">
        <v>150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79</v>
      </c>
      <c r="BK137" s="177">
        <f>ROUND(I137*H137,2)</f>
        <v>0</v>
      </c>
      <c r="BL137" s="19" t="s">
        <v>256</v>
      </c>
      <c r="BM137" s="176" t="s">
        <v>1966</v>
      </c>
    </row>
    <row r="138" s="2" customFormat="1">
      <c r="A138" s="38"/>
      <c r="B138" s="164"/>
      <c r="C138" s="165" t="s">
        <v>414</v>
      </c>
      <c r="D138" s="165" t="s">
        <v>152</v>
      </c>
      <c r="E138" s="166" t="s">
        <v>1967</v>
      </c>
      <c r="F138" s="167" t="s">
        <v>1968</v>
      </c>
      <c r="G138" s="168" t="s">
        <v>399</v>
      </c>
      <c r="H138" s="169">
        <v>51</v>
      </c>
      <c r="I138" s="170"/>
      <c r="J138" s="171">
        <f>ROUND(I138*H138,2)</f>
        <v>0</v>
      </c>
      <c r="K138" s="167" t="s">
        <v>3</v>
      </c>
      <c r="L138" s="39"/>
      <c r="M138" s="172" t="s">
        <v>3</v>
      </c>
      <c r="N138" s="173" t="s">
        <v>42</v>
      </c>
      <c r="O138" s="72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256</v>
      </c>
      <c r="AT138" s="176" t="s">
        <v>152</v>
      </c>
      <c r="AU138" s="176" t="s">
        <v>81</v>
      </c>
      <c r="AY138" s="19" t="s">
        <v>150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79</v>
      </c>
      <c r="BK138" s="177">
        <f>ROUND(I138*H138,2)</f>
        <v>0</v>
      </c>
      <c r="BL138" s="19" t="s">
        <v>256</v>
      </c>
      <c r="BM138" s="176" t="s">
        <v>1969</v>
      </c>
    </row>
    <row r="139" s="2" customFormat="1" ht="16.5" customHeight="1">
      <c r="A139" s="38"/>
      <c r="B139" s="164"/>
      <c r="C139" s="210" t="s">
        <v>419</v>
      </c>
      <c r="D139" s="210" t="s">
        <v>380</v>
      </c>
      <c r="E139" s="211" t="s">
        <v>1970</v>
      </c>
      <c r="F139" s="212" t="s">
        <v>1971</v>
      </c>
      <c r="G139" s="213" t="s">
        <v>399</v>
      </c>
      <c r="H139" s="214">
        <v>51</v>
      </c>
      <c r="I139" s="215"/>
      <c r="J139" s="216">
        <f>ROUND(I139*H139,2)</f>
        <v>0</v>
      </c>
      <c r="K139" s="212" t="s">
        <v>3</v>
      </c>
      <c r="L139" s="217"/>
      <c r="M139" s="218" t="s">
        <v>3</v>
      </c>
      <c r="N139" s="219" t="s">
        <v>42</v>
      </c>
      <c r="O139" s="72"/>
      <c r="P139" s="174">
        <f>O139*H139</f>
        <v>0</v>
      </c>
      <c r="Q139" s="174">
        <v>0.00025000000000000001</v>
      </c>
      <c r="R139" s="174">
        <f>Q139*H139</f>
        <v>0.012750000000000001</v>
      </c>
      <c r="S139" s="174">
        <v>0</v>
      </c>
      <c r="T139" s="17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364</v>
      </c>
      <c r="AT139" s="176" t="s">
        <v>380</v>
      </c>
      <c r="AU139" s="176" t="s">
        <v>81</v>
      </c>
      <c r="AY139" s="19" t="s">
        <v>150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79</v>
      </c>
      <c r="BK139" s="177">
        <f>ROUND(I139*H139,2)</f>
        <v>0</v>
      </c>
      <c r="BL139" s="19" t="s">
        <v>256</v>
      </c>
      <c r="BM139" s="176" t="s">
        <v>1972</v>
      </c>
    </row>
    <row r="140" s="2" customFormat="1">
      <c r="A140" s="38"/>
      <c r="B140" s="164"/>
      <c r="C140" s="165" t="s">
        <v>424</v>
      </c>
      <c r="D140" s="165" t="s">
        <v>152</v>
      </c>
      <c r="E140" s="166" t="s">
        <v>1973</v>
      </c>
      <c r="F140" s="167" t="s">
        <v>1974</v>
      </c>
      <c r="G140" s="168" t="s">
        <v>399</v>
      </c>
      <c r="H140" s="169">
        <v>69</v>
      </c>
      <c r="I140" s="170"/>
      <c r="J140" s="171">
        <f>ROUND(I140*H140,2)</f>
        <v>0</v>
      </c>
      <c r="K140" s="167" t="s">
        <v>3</v>
      </c>
      <c r="L140" s="39"/>
      <c r="M140" s="172" t="s">
        <v>3</v>
      </c>
      <c r="N140" s="173" t="s">
        <v>42</v>
      </c>
      <c r="O140" s="72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6" t="s">
        <v>256</v>
      </c>
      <c r="AT140" s="176" t="s">
        <v>152</v>
      </c>
      <c r="AU140" s="176" t="s">
        <v>81</v>
      </c>
      <c r="AY140" s="19" t="s">
        <v>150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9" t="s">
        <v>79</v>
      </c>
      <c r="BK140" s="177">
        <f>ROUND(I140*H140,2)</f>
        <v>0</v>
      </c>
      <c r="BL140" s="19" t="s">
        <v>256</v>
      </c>
      <c r="BM140" s="176" t="s">
        <v>1975</v>
      </c>
    </row>
    <row r="141" s="2" customFormat="1" ht="16.5" customHeight="1">
      <c r="A141" s="38"/>
      <c r="B141" s="164"/>
      <c r="C141" s="165" t="s">
        <v>429</v>
      </c>
      <c r="D141" s="165" t="s">
        <v>152</v>
      </c>
      <c r="E141" s="166" t="s">
        <v>1976</v>
      </c>
      <c r="F141" s="167" t="s">
        <v>1977</v>
      </c>
      <c r="G141" s="168" t="s">
        <v>399</v>
      </c>
      <c r="H141" s="169">
        <v>31</v>
      </c>
      <c r="I141" s="170"/>
      <c r="J141" s="171">
        <f>ROUND(I141*H141,2)</f>
        <v>0</v>
      </c>
      <c r="K141" s="167" t="s">
        <v>3</v>
      </c>
      <c r="L141" s="39"/>
      <c r="M141" s="172" t="s">
        <v>3</v>
      </c>
      <c r="N141" s="173" t="s">
        <v>42</v>
      </c>
      <c r="O141" s="72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256</v>
      </c>
      <c r="AT141" s="176" t="s">
        <v>152</v>
      </c>
      <c r="AU141" s="176" t="s">
        <v>81</v>
      </c>
      <c r="AY141" s="19" t="s">
        <v>150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79</v>
      </c>
      <c r="BK141" s="177">
        <f>ROUND(I141*H141,2)</f>
        <v>0</v>
      </c>
      <c r="BL141" s="19" t="s">
        <v>256</v>
      </c>
      <c r="BM141" s="176" t="s">
        <v>1978</v>
      </c>
    </row>
    <row r="142" s="2" customFormat="1" ht="16.5" customHeight="1">
      <c r="A142" s="38"/>
      <c r="B142" s="164"/>
      <c r="C142" s="210" t="s">
        <v>434</v>
      </c>
      <c r="D142" s="210" t="s">
        <v>380</v>
      </c>
      <c r="E142" s="211" t="s">
        <v>1979</v>
      </c>
      <c r="F142" s="212" t="s">
        <v>1980</v>
      </c>
      <c r="G142" s="213" t="s">
        <v>399</v>
      </c>
      <c r="H142" s="214">
        <v>38</v>
      </c>
      <c r="I142" s="215"/>
      <c r="J142" s="216">
        <f>ROUND(I142*H142,2)</f>
        <v>0</v>
      </c>
      <c r="K142" s="212" t="s">
        <v>3</v>
      </c>
      <c r="L142" s="217"/>
      <c r="M142" s="218" t="s">
        <v>3</v>
      </c>
      <c r="N142" s="219" t="s">
        <v>42</v>
      </c>
      <c r="O142" s="72"/>
      <c r="P142" s="174">
        <f>O142*H142</f>
        <v>0</v>
      </c>
      <c r="Q142" s="174">
        <v>0.00052999999999999998</v>
      </c>
      <c r="R142" s="174">
        <f>Q142*H142</f>
        <v>0.020139999999999998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364</v>
      </c>
      <c r="AT142" s="176" t="s">
        <v>380</v>
      </c>
      <c r="AU142" s="176" t="s">
        <v>81</v>
      </c>
      <c r="AY142" s="19" t="s">
        <v>150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79</v>
      </c>
      <c r="BK142" s="177">
        <f>ROUND(I142*H142,2)</f>
        <v>0</v>
      </c>
      <c r="BL142" s="19" t="s">
        <v>256</v>
      </c>
      <c r="BM142" s="176" t="s">
        <v>1981</v>
      </c>
    </row>
    <row r="143" s="2" customFormat="1" ht="44.25" customHeight="1">
      <c r="A143" s="38"/>
      <c r="B143" s="164"/>
      <c r="C143" s="165" t="s">
        <v>449</v>
      </c>
      <c r="D143" s="165" t="s">
        <v>152</v>
      </c>
      <c r="E143" s="166" t="s">
        <v>1982</v>
      </c>
      <c r="F143" s="167" t="s">
        <v>1983</v>
      </c>
      <c r="G143" s="168" t="s">
        <v>399</v>
      </c>
      <c r="H143" s="169">
        <v>25</v>
      </c>
      <c r="I143" s="170"/>
      <c r="J143" s="171">
        <f>ROUND(I143*H143,2)</f>
        <v>0</v>
      </c>
      <c r="K143" s="167" t="s">
        <v>3</v>
      </c>
      <c r="L143" s="39"/>
      <c r="M143" s="172" t="s">
        <v>3</v>
      </c>
      <c r="N143" s="173" t="s">
        <v>42</v>
      </c>
      <c r="O143" s="72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6" t="s">
        <v>256</v>
      </c>
      <c r="AT143" s="176" t="s">
        <v>152</v>
      </c>
      <c r="AU143" s="176" t="s">
        <v>81</v>
      </c>
      <c r="AY143" s="19" t="s">
        <v>150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9" t="s">
        <v>79</v>
      </c>
      <c r="BK143" s="177">
        <f>ROUND(I143*H143,2)</f>
        <v>0</v>
      </c>
      <c r="BL143" s="19" t="s">
        <v>256</v>
      </c>
      <c r="BM143" s="176" t="s">
        <v>1984</v>
      </c>
    </row>
    <row r="144" s="2" customFormat="1" ht="16.5" customHeight="1">
      <c r="A144" s="38"/>
      <c r="B144" s="164"/>
      <c r="C144" s="165" t="s">
        <v>454</v>
      </c>
      <c r="D144" s="165" t="s">
        <v>152</v>
      </c>
      <c r="E144" s="166" t="s">
        <v>1985</v>
      </c>
      <c r="F144" s="167" t="s">
        <v>1986</v>
      </c>
      <c r="G144" s="168" t="s">
        <v>399</v>
      </c>
      <c r="H144" s="169">
        <v>15</v>
      </c>
      <c r="I144" s="170"/>
      <c r="J144" s="171">
        <f>ROUND(I144*H144,2)</f>
        <v>0</v>
      </c>
      <c r="K144" s="167" t="s">
        <v>3</v>
      </c>
      <c r="L144" s="39"/>
      <c r="M144" s="172" t="s">
        <v>3</v>
      </c>
      <c r="N144" s="173" t="s">
        <v>42</v>
      </c>
      <c r="O144" s="72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6" t="s">
        <v>256</v>
      </c>
      <c r="AT144" s="176" t="s">
        <v>152</v>
      </c>
      <c r="AU144" s="176" t="s">
        <v>81</v>
      </c>
      <c r="AY144" s="19" t="s">
        <v>150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9" t="s">
        <v>79</v>
      </c>
      <c r="BK144" s="177">
        <f>ROUND(I144*H144,2)</f>
        <v>0</v>
      </c>
      <c r="BL144" s="19" t="s">
        <v>256</v>
      </c>
      <c r="BM144" s="176" t="s">
        <v>1987</v>
      </c>
    </row>
    <row r="145" s="2" customFormat="1" ht="16.5" customHeight="1">
      <c r="A145" s="38"/>
      <c r="B145" s="164"/>
      <c r="C145" s="165" t="s">
        <v>459</v>
      </c>
      <c r="D145" s="165" t="s">
        <v>152</v>
      </c>
      <c r="E145" s="166" t="s">
        <v>1988</v>
      </c>
      <c r="F145" s="167" t="s">
        <v>1989</v>
      </c>
      <c r="G145" s="168" t="s">
        <v>399</v>
      </c>
      <c r="H145" s="169">
        <v>10</v>
      </c>
      <c r="I145" s="170"/>
      <c r="J145" s="171">
        <f>ROUND(I145*H145,2)</f>
        <v>0</v>
      </c>
      <c r="K145" s="167" t="s">
        <v>3</v>
      </c>
      <c r="L145" s="39"/>
      <c r="M145" s="172" t="s">
        <v>3</v>
      </c>
      <c r="N145" s="173" t="s">
        <v>42</v>
      </c>
      <c r="O145" s="72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256</v>
      </c>
      <c r="AT145" s="176" t="s">
        <v>152</v>
      </c>
      <c r="AU145" s="176" t="s">
        <v>81</v>
      </c>
      <c r="AY145" s="19" t="s">
        <v>150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79</v>
      </c>
      <c r="BK145" s="177">
        <f>ROUND(I145*H145,2)</f>
        <v>0</v>
      </c>
      <c r="BL145" s="19" t="s">
        <v>256</v>
      </c>
      <c r="BM145" s="176" t="s">
        <v>1990</v>
      </c>
    </row>
    <row r="146" s="12" customFormat="1" ht="22.8" customHeight="1">
      <c r="A146" s="12"/>
      <c r="B146" s="151"/>
      <c r="C146" s="12"/>
      <c r="D146" s="152" t="s">
        <v>70</v>
      </c>
      <c r="E146" s="162" t="s">
        <v>1991</v>
      </c>
      <c r="F146" s="162" t="s">
        <v>1992</v>
      </c>
      <c r="G146" s="12"/>
      <c r="H146" s="12"/>
      <c r="I146" s="154"/>
      <c r="J146" s="163">
        <f>BK146</f>
        <v>0</v>
      </c>
      <c r="K146" s="12"/>
      <c r="L146" s="151"/>
      <c r="M146" s="156"/>
      <c r="N146" s="157"/>
      <c r="O146" s="157"/>
      <c r="P146" s="158">
        <f>P147+P166+P182</f>
        <v>0</v>
      </c>
      <c r="Q146" s="157"/>
      <c r="R146" s="158">
        <f>R147+R166+R182</f>
        <v>0.030700000000000005</v>
      </c>
      <c r="S146" s="157"/>
      <c r="T146" s="159">
        <f>T147+T166+T182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2" t="s">
        <v>79</v>
      </c>
      <c r="AT146" s="160" t="s">
        <v>70</v>
      </c>
      <c r="AU146" s="160" t="s">
        <v>79</v>
      </c>
      <c r="AY146" s="152" t="s">
        <v>150</v>
      </c>
      <c r="BK146" s="161">
        <f>BK147+BK166+BK182</f>
        <v>0</v>
      </c>
    </row>
    <row r="147" s="12" customFormat="1" ht="20.88" customHeight="1">
      <c r="A147" s="12"/>
      <c r="B147" s="151"/>
      <c r="C147" s="12"/>
      <c r="D147" s="152" t="s">
        <v>70</v>
      </c>
      <c r="E147" s="162" t="s">
        <v>1993</v>
      </c>
      <c r="F147" s="162" t="s">
        <v>1994</v>
      </c>
      <c r="G147" s="12"/>
      <c r="H147" s="12"/>
      <c r="I147" s="154"/>
      <c r="J147" s="163">
        <f>BK147</f>
        <v>0</v>
      </c>
      <c r="K147" s="12"/>
      <c r="L147" s="151"/>
      <c r="M147" s="156"/>
      <c r="N147" s="157"/>
      <c r="O147" s="157"/>
      <c r="P147" s="158">
        <f>SUM(P148:P165)</f>
        <v>0</v>
      </c>
      <c r="Q147" s="157"/>
      <c r="R147" s="158">
        <f>SUM(R148:R165)</f>
        <v>0.010350000000000002</v>
      </c>
      <c r="S147" s="157"/>
      <c r="T147" s="159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2" t="s">
        <v>79</v>
      </c>
      <c r="AT147" s="160" t="s">
        <v>70</v>
      </c>
      <c r="AU147" s="160" t="s">
        <v>81</v>
      </c>
      <c r="AY147" s="152" t="s">
        <v>150</v>
      </c>
      <c r="BK147" s="161">
        <f>SUM(BK148:BK165)</f>
        <v>0</v>
      </c>
    </row>
    <row r="148" s="2" customFormat="1">
      <c r="A148" s="38"/>
      <c r="B148" s="164"/>
      <c r="C148" s="165" t="s">
        <v>465</v>
      </c>
      <c r="D148" s="165" t="s">
        <v>152</v>
      </c>
      <c r="E148" s="166" t="s">
        <v>1995</v>
      </c>
      <c r="F148" s="167" t="s">
        <v>1996</v>
      </c>
      <c r="G148" s="168" t="s">
        <v>207</v>
      </c>
      <c r="H148" s="169">
        <v>1</v>
      </c>
      <c r="I148" s="170"/>
      <c r="J148" s="171">
        <f>ROUND(I148*H148,2)</f>
        <v>0</v>
      </c>
      <c r="K148" s="167" t="s">
        <v>3</v>
      </c>
      <c r="L148" s="39"/>
      <c r="M148" s="172" t="s">
        <v>3</v>
      </c>
      <c r="N148" s="173" t="s">
        <v>42</v>
      </c>
      <c r="O148" s="72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6" t="s">
        <v>256</v>
      </c>
      <c r="AT148" s="176" t="s">
        <v>152</v>
      </c>
      <c r="AU148" s="176" t="s">
        <v>166</v>
      </c>
      <c r="AY148" s="19" t="s">
        <v>150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9" t="s">
        <v>79</v>
      </c>
      <c r="BK148" s="177">
        <f>ROUND(I148*H148,2)</f>
        <v>0</v>
      </c>
      <c r="BL148" s="19" t="s">
        <v>256</v>
      </c>
      <c r="BM148" s="176" t="s">
        <v>1997</v>
      </c>
    </row>
    <row r="149" s="2" customFormat="1">
      <c r="A149" s="38"/>
      <c r="B149" s="164"/>
      <c r="C149" s="210" t="s">
        <v>474</v>
      </c>
      <c r="D149" s="210" t="s">
        <v>380</v>
      </c>
      <c r="E149" s="211" t="s">
        <v>1998</v>
      </c>
      <c r="F149" s="212" t="s">
        <v>1999</v>
      </c>
      <c r="G149" s="213" t="s">
        <v>207</v>
      </c>
      <c r="H149" s="214">
        <v>1</v>
      </c>
      <c r="I149" s="215"/>
      <c r="J149" s="216">
        <f>ROUND(I149*H149,2)</f>
        <v>0</v>
      </c>
      <c r="K149" s="212" t="s">
        <v>3</v>
      </c>
      <c r="L149" s="217"/>
      <c r="M149" s="218" t="s">
        <v>3</v>
      </c>
      <c r="N149" s="219" t="s">
        <v>42</v>
      </c>
      <c r="O149" s="72"/>
      <c r="P149" s="174">
        <f>O149*H149</f>
        <v>0</v>
      </c>
      <c r="Q149" s="174">
        <v>0.00282</v>
      </c>
      <c r="R149" s="174">
        <f>Q149*H149</f>
        <v>0.00282</v>
      </c>
      <c r="S149" s="174">
        <v>0</v>
      </c>
      <c r="T149" s="17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6" t="s">
        <v>364</v>
      </c>
      <c r="AT149" s="176" t="s">
        <v>380</v>
      </c>
      <c r="AU149" s="176" t="s">
        <v>166</v>
      </c>
      <c r="AY149" s="19" t="s">
        <v>150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9" t="s">
        <v>79</v>
      </c>
      <c r="BK149" s="177">
        <f>ROUND(I149*H149,2)</f>
        <v>0</v>
      </c>
      <c r="BL149" s="19" t="s">
        <v>256</v>
      </c>
      <c r="BM149" s="176" t="s">
        <v>2000</v>
      </c>
    </row>
    <row r="150" s="2" customFormat="1">
      <c r="A150" s="38"/>
      <c r="B150" s="164"/>
      <c r="C150" s="165" t="s">
        <v>481</v>
      </c>
      <c r="D150" s="165" t="s">
        <v>152</v>
      </c>
      <c r="E150" s="166" t="s">
        <v>1935</v>
      </c>
      <c r="F150" s="167" t="s">
        <v>1936</v>
      </c>
      <c r="G150" s="168" t="s">
        <v>207</v>
      </c>
      <c r="H150" s="169">
        <v>1</v>
      </c>
      <c r="I150" s="170"/>
      <c r="J150" s="171">
        <f>ROUND(I150*H150,2)</f>
        <v>0</v>
      </c>
      <c r="K150" s="167" t="s">
        <v>617</v>
      </c>
      <c r="L150" s="39"/>
      <c r="M150" s="172" t="s">
        <v>3</v>
      </c>
      <c r="N150" s="173" t="s">
        <v>42</v>
      </c>
      <c r="O150" s="72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6" t="s">
        <v>256</v>
      </c>
      <c r="AT150" s="176" t="s">
        <v>152</v>
      </c>
      <c r="AU150" s="176" t="s">
        <v>166</v>
      </c>
      <c r="AY150" s="19" t="s">
        <v>150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9" t="s">
        <v>79</v>
      </c>
      <c r="BK150" s="177">
        <f>ROUND(I150*H150,2)</f>
        <v>0</v>
      </c>
      <c r="BL150" s="19" t="s">
        <v>256</v>
      </c>
      <c r="BM150" s="176" t="s">
        <v>2001</v>
      </c>
    </row>
    <row r="151" s="2" customFormat="1" ht="21.75" customHeight="1">
      <c r="A151" s="38"/>
      <c r="B151" s="164"/>
      <c r="C151" s="210" t="s">
        <v>488</v>
      </c>
      <c r="D151" s="210" t="s">
        <v>380</v>
      </c>
      <c r="E151" s="211" t="s">
        <v>2002</v>
      </c>
      <c r="F151" s="212" t="s">
        <v>2003</v>
      </c>
      <c r="G151" s="213" t="s">
        <v>207</v>
      </c>
      <c r="H151" s="214">
        <v>1</v>
      </c>
      <c r="I151" s="215"/>
      <c r="J151" s="216">
        <f>ROUND(I151*H151,2)</f>
        <v>0</v>
      </c>
      <c r="K151" s="212" t="s">
        <v>3</v>
      </c>
      <c r="L151" s="217"/>
      <c r="M151" s="218" t="s">
        <v>3</v>
      </c>
      <c r="N151" s="219" t="s">
        <v>42</v>
      </c>
      <c r="O151" s="72"/>
      <c r="P151" s="174">
        <f>O151*H151</f>
        <v>0</v>
      </c>
      <c r="Q151" s="174">
        <v>0.00106</v>
      </c>
      <c r="R151" s="174">
        <f>Q151*H151</f>
        <v>0.00106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364</v>
      </c>
      <c r="AT151" s="176" t="s">
        <v>380</v>
      </c>
      <c r="AU151" s="176" t="s">
        <v>166</v>
      </c>
      <c r="AY151" s="19" t="s">
        <v>150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79</v>
      </c>
      <c r="BK151" s="177">
        <f>ROUND(I151*H151,2)</f>
        <v>0</v>
      </c>
      <c r="BL151" s="19" t="s">
        <v>256</v>
      </c>
      <c r="BM151" s="176" t="s">
        <v>2004</v>
      </c>
    </row>
    <row r="152" s="2" customFormat="1">
      <c r="A152" s="38"/>
      <c r="B152" s="164"/>
      <c r="C152" s="165" t="s">
        <v>493</v>
      </c>
      <c r="D152" s="165" t="s">
        <v>152</v>
      </c>
      <c r="E152" s="166" t="s">
        <v>2005</v>
      </c>
      <c r="F152" s="167" t="s">
        <v>2006</v>
      </c>
      <c r="G152" s="168" t="s">
        <v>207</v>
      </c>
      <c r="H152" s="169">
        <v>1</v>
      </c>
      <c r="I152" s="170"/>
      <c r="J152" s="171">
        <f>ROUND(I152*H152,2)</f>
        <v>0</v>
      </c>
      <c r="K152" s="167" t="s">
        <v>617</v>
      </c>
      <c r="L152" s="39"/>
      <c r="M152" s="172" t="s">
        <v>3</v>
      </c>
      <c r="N152" s="173" t="s">
        <v>42</v>
      </c>
      <c r="O152" s="72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256</v>
      </c>
      <c r="AT152" s="176" t="s">
        <v>152</v>
      </c>
      <c r="AU152" s="176" t="s">
        <v>166</v>
      </c>
      <c r="AY152" s="19" t="s">
        <v>150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79</v>
      </c>
      <c r="BK152" s="177">
        <f>ROUND(I152*H152,2)</f>
        <v>0</v>
      </c>
      <c r="BL152" s="19" t="s">
        <v>256</v>
      </c>
      <c r="BM152" s="176" t="s">
        <v>2007</v>
      </c>
    </row>
    <row r="153" s="2" customFormat="1">
      <c r="A153" s="38"/>
      <c r="B153" s="164"/>
      <c r="C153" s="210" t="s">
        <v>498</v>
      </c>
      <c r="D153" s="210" t="s">
        <v>380</v>
      </c>
      <c r="E153" s="211" t="s">
        <v>2008</v>
      </c>
      <c r="F153" s="212" t="s">
        <v>2009</v>
      </c>
      <c r="G153" s="213" t="s">
        <v>207</v>
      </c>
      <c r="H153" s="214">
        <v>1</v>
      </c>
      <c r="I153" s="215"/>
      <c r="J153" s="216">
        <f>ROUND(I153*H153,2)</f>
        <v>0</v>
      </c>
      <c r="K153" s="212" t="s">
        <v>617</v>
      </c>
      <c r="L153" s="217"/>
      <c r="M153" s="218" t="s">
        <v>3</v>
      </c>
      <c r="N153" s="219" t="s">
        <v>42</v>
      </c>
      <c r="O153" s="72"/>
      <c r="P153" s="174">
        <f>O153*H153</f>
        <v>0</v>
      </c>
      <c r="Q153" s="174">
        <v>0.00046999999999999999</v>
      </c>
      <c r="R153" s="174">
        <f>Q153*H153</f>
        <v>0.00046999999999999999</v>
      </c>
      <c r="S153" s="174">
        <v>0</v>
      </c>
      <c r="T153" s="17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6" t="s">
        <v>364</v>
      </c>
      <c r="AT153" s="176" t="s">
        <v>380</v>
      </c>
      <c r="AU153" s="176" t="s">
        <v>166</v>
      </c>
      <c r="AY153" s="19" t="s">
        <v>150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9" t="s">
        <v>79</v>
      </c>
      <c r="BK153" s="177">
        <f>ROUND(I153*H153,2)</f>
        <v>0</v>
      </c>
      <c r="BL153" s="19" t="s">
        <v>256</v>
      </c>
      <c r="BM153" s="176" t="s">
        <v>2010</v>
      </c>
    </row>
    <row r="154" s="2" customFormat="1" ht="16.5" customHeight="1">
      <c r="A154" s="38"/>
      <c r="B154" s="164"/>
      <c r="C154" s="165" t="s">
        <v>504</v>
      </c>
      <c r="D154" s="165" t="s">
        <v>152</v>
      </c>
      <c r="E154" s="166" t="s">
        <v>2011</v>
      </c>
      <c r="F154" s="167" t="s">
        <v>2012</v>
      </c>
      <c r="G154" s="168" t="s">
        <v>207</v>
      </c>
      <c r="H154" s="169">
        <v>12</v>
      </c>
      <c r="I154" s="170"/>
      <c r="J154" s="171">
        <f>ROUND(I154*H154,2)</f>
        <v>0</v>
      </c>
      <c r="K154" s="167" t="s">
        <v>3</v>
      </c>
      <c r="L154" s="39"/>
      <c r="M154" s="172" t="s">
        <v>3</v>
      </c>
      <c r="N154" s="173" t="s">
        <v>42</v>
      </c>
      <c r="O154" s="72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157</v>
      </c>
      <c r="AT154" s="176" t="s">
        <v>152</v>
      </c>
      <c r="AU154" s="176" t="s">
        <v>166</v>
      </c>
      <c r="AY154" s="19" t="s">
        <v>150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79</v>
      </c>
      <c r="BK154" s="177">
        <f>ROUND(I154*H154,2)</f>
        <v>0</v>
      </c>
      <c r="BL154" s="19" t="s">
        <v>157</v>
      </c>
      <c r="BM154" s="176" t="s">
        <v>2013</v>
      </c>
    </row>
    <row r="155" s="2" customFormat="1" ht="16.5" customHeight="1">
      <c r="A155" s="38"/>
      <c r="B155" s="164"/>
      <c r="C155" s="210" t="s">
        <v>510</v>
      </c>
      <c r="D155" s="210" t="s">
        <v>380</v>
      </c>
      <c r="E155" s="211" t="s">
        <v>2014</v>
      </c>
      <c r="F155" s="212" t="s">
        <v>2015</v>
      </c>
      <c r="G155" s="213" t="s">
        <v>207</v>
      </c>
      <c r="H155" s="214">
        <v>3</v>
      </c>
      <c r="I155" s="215"/>
      <c r="J155" s="216">
        <f>ROUND(I155*H155,2)</f>
        <v>0</v>
      </c>
      <c r="K155" s="212" t="s">
        <v>3</v>
      </c>
      <c r="L155" s="217"/>
      <c r="M155" s="218" t="s">
        <v>3</v>
      </c>
      <c r="N155" s="219" t="s">
        <v>42</v>
      </c>
      <c r="O155" s="72"/>
      <c r="P155" s="174">
        <f>O155*H155</f>
        <v>0</v>
      </c>
      <c r="Q155" s="174">
        <v>0.00040000000000000002</v>
      </c>
      <c r="R155" s="174">
        <f>Q155*H155</f>
        <v>0.0012000000000000001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198</v>
      </c>
      <c r="AT155" s="176" t="s">
        <v>380</v>
      </c>
      <c r="AU155" s="176" t="s">
        <v>166</v>
      </c>
      <c r="AY155" s="19" t="s">
        <v>150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79</v>
      </c>
      <c r="BK155" s="177">
        <f>ROUND(I155*H155,2)</f>
        <v>0</v>
      </c>
      <c r="BL155" s="19" t="s">
        <v>157</v>
      </c>
      <c r="BM155" s="176" t="s">
        <v>2016</v>
      </c>
    </row>
    <row r="156" s="2" customFormat="1" ht="16.5" customHeight="1">
      <c r="A156" s="38"/>
      <c r="B156" s="164"/>
      <c r="C156" s="210" t="s">
        <v>514</v>
      </c>
      <c r="D156" s="210" t="s">
        <v>380</v>
      </c>
      <c r="E156" s="211" t="s">
        <v>2017</v>
      </c>
      <c r="F156" s="212" t="s">
        <v>2018</v>
      </c>
      <c r="G156" s="213" t="s">
        <v>207</v>
      </c>
      <c r="H156" s="214">
        <v>8</v>
      </c>
      <c r="I156" s="215"/>
      <c r="J156" s="216">
        <f>ROUND(I156*H156,2)</f>
        <v>0</v>
      </c>
      <c r="K156" s="212" t="s">
        <v>617</v>
      </c>
      <c r="L156" s="217"/>
      <c r="M156" s="218" t="s">
        <v>3</v>
      </c>
      <c r="N156" s="219" t="s">
        <v>42</v>
      </c>
      <c r="O156" s="72"/>
      <c r="P156" s="174">
        <f>O156*H156</f>
        <v>0</v>
      </c>
      <c r="Q156" s="174">
        <v>0.00040000000000000002</v>
      </c>
      <c r="R156" s="174">
        <f>Q156*H156</f>
        <v>0.0032000000000000002</v>
      </c>
      <c r="S156" s="174">
        <v>0</v>
      </c>
      <c r="T156" s="17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6" t="s">
        <v>364</v>
      </c>
      <c r="AT156" s="176" t="s">
        <v>380</v>
      </c>
      <c r="AU156" s="176" t="s">
        <v>166</v>
      </c>
      <c r="AY156" s="19" t="s">
        <v>150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9" t="s">
        <v>79</v>
      </c>
      <c r="BK156" s="177">
        <f>ROUND(I156*H156,2)</f>
        <v>0</v>
      </c>
      <c r="BL156" s="19" t="s">
        <v>256</v>
      </c>
      <c r="BM156" s="176" t="s">
        <v>2019</v>
      </c>
    </row>
    <row r="157" s="2" customFormat="1" ht="16.5" customHeight="1">
      <c r="A157" s="38"/>
      <c r="B157" s="164"/>
      <c r="C157" s="210" t="s">
        <v>520</v>
      </c>
      <c r="D157" s="210" t="s">
        <v>380</v>
      </c>
      <c r="E157" s="211" t="s">
        <v>2020</v>
      </c>
      <c r="F157" s="212" t="s">
        <v>2021</v>
      </c>
      <c r="G157" s="213" t="s">
        <v>207</v>
      </c>
      <c r="H157" s="214">
        <v>1</v>
      </c>
      <c r="I157" s="215"/>
      <c r="J157" s="216">
        <f>ROUND(I157*H157,2)</f>
        <v>0</v>
      </c>
      <c r="K157" s="212" t="s">
        <v>3</v>
      </c>
      <c r="L157" s="217"/>
      <c r="M157" s="218" t="s">
        <v>3</v>
      </c>
      <c r="N157" s="219" t="s">
        <v>42</v>
      </c>
      <c r="O157" s="72"/>
      <c r="P157" s="174">
        <f>O157*H157</f>
        <v>0</v>
      </c>
      <c r="Q157" s="174">
        <v>0.00040000000000000002</v>
      </c>
      <c r="R157" s="174">
        <f>Q157*H157</f>
        <v>0.00040000000000000002</v>
      </c>
      <c r="S157" s="174">
        <v>0</v>
      </c>
      <c r="T157" s="17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6" t="s">
        <v>364</v>
      </c>
      <c r="AT157" s="176" t="s">
        <v>380</v>
      </c>
      <c r="AU157" s="176" t="s">
        <v>166</v>
      </c>
      <c r="AY157" s="19" t="s">
        <v>150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9" t="s">
        <v>79</v>
      </c>
      <c r="BK157" s="177">
        <f>ROUND(I157*H157,2)</f>
        <v>0</v>
      </c>
      <c r="BL157" s="19" t="s">
        <v>256</v>
      </c>
      <c r="BM157" s="176" t="s">
        <v>2022</v>
      </c>
    </row>
    <row r="158" s="2" customFormat="1">
      <c r="A158" s="38"/>
      <c r="B158" s="164"/>
      <c r="C158" s="165" t="s">
        <v>524</v>
      </c>
      <c r="D158" s="165" t="s">
        <v>152</v>
      </c>
      <c r="E158" s="166" t="s">
        <v>2023</v>
      </c>
      <c r="F158" s="167" t="s">
        <v>2024</v>
      </c>
      <c r="G158" s="168" t="s">
        <v>207</v>
      </c>
      <c r="H158" s="169">
        <v>3</v>
      </c>
      <c r="I158" s="170"/>
      <c r="J158" s="171">
        <f>ROUND(I158*H158,2)</f>
        <v>0</v>
      </c>
      <c r="K158" s="167" t="s">
        <v>617</v>
      </c>
      <c r="L158" s="39"/>
      <c r="M158" s="172" t="s">
        <v>3</v>
      </c>
      <c r="N158" s="173" t="s">
        <v>42</v>
      </c>
      <c r="O158" s="72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256</v>
      </c>
      <c r="AT158" s="176" t="s">
        <v>152</v>
      </c>
      <c r="AU158" s="176" t="s">
        <v>166</v>
      </c>
      <c r="AY158" s="19" t="s">
        <v>150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79</v>
      </c>
      <c r="BK158" s="177">
        <f>ROUND(I158*H158,2)</f>
        <v>0</v>
      </c>
      <c r="BL158" s="19" t="s">
        <v>256</v>
      </c>
      <c r="BM158" s="176" t="s">
        <v>2025</v>
      </c>
    </row>
    <row r="159" s="2" customFormat="1" ht="16.5" customHeight="1">
      <c r="A159" s="38"/>
      <c r="B159" s="164"/>
      <c r="C159" s="210" t="s">
        <v>528</v>
      </c>
      <c r="D159" s="210" t="s">
        <v>380</v>
      </c>
      <c r="E159" s="211" t="s">
        <v>2026</v>
      </c>
      <c r="F159" s="212" t="s">
        <v>2027</v>
      </c>
      <c r="G159" s="213" t="s">
        <v>207</v>
      </c>
      <c r="H159" s="214">
        <v>1</v>
      </c>
      <c r="I159" s="215"/>
      <c r="J159" s="216">
        <f>ROUND(I159*H159,2)</f>
        <v>0</v>
      </c>
      <c r="K159" s="212" t="s">
        <v>3</v>
      </c>
      <c r="L159" s="217"/>
      <c r="M159" s="218" t="s">
        <v>3</v>
      </c>
      <c r="N159" s="219" t="s">
        <v>42</v>
      </c>
      <c r="O159" s="72"/>
      <c r="P159" s="174">
        <f>O159*H159</f>
        <v>0</v>
      </c>
      <c r="Q159" s="174">
        <v>0.00040000000000000002</v>
      </c>
      <c r="R159" s="174">
        <f>Q159*H159</f>
        <v>0.00040000000000000002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364</v>
      </c>
      <c r="AT159" s="176" t="s">
        <v>380</v>
      </c>
      <c r="AU159" s="176" t="s">
        <v>166</v>
      </c>
      <c r="AY159" s="19" t="s">
        <v>150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79</v>
      </c>
      <c r="BK159" s="177">
        <f>ROUND(I159*H159,2)</f>
        <v>0</v>
      </c>
      <c r="BL159" s="19" t="s">
        <v>256</v>
      </c>
      <c r="BM159" s="176" t="s">
        <v>2028</v>
      </c>
    </row>
    <row r="160" s="2" customFormat="1" ht="16.5" customHeight="1">
      <c r="A160" s="38"/>
      <c r="B160" s="164"/>
      <c r="C160" s="210" t="s">
        <v>534</v>
      </c>
      <c r="D160" s="210" t="s">
        <v>380</v>
      </c>
      <c r="E160" s="211" t="s">
        <v>2029</v>
      </c>
      <c r="F160" s="212" t="s">
        <v>2030</v>
      </c>
      <c r="G160" s="213" t="s">
        <v>207</v>
      </c>
      <c r="H160" s="214">
        <v>2</v>
      </c>
      <c r="I160" s="215"/>
      <c r="J160" s="216">
        <f>ROUND(I160*H160,2)</f>
        <v>0</v>
      </c>
      <c r="K160" s="212" t="s">
        <v>617</v>
      </c>
      <c r="L160" s="217"/>
      <c r="M160" s="218" t="s">
        <v>3</v>
      </c>
      <c r="N160" s="219" t="s">
        <v>42</v>
      </c>
      <c r="O160" s="72"/>
      <c r="P160" s="174">
        <f>O160*H160</f>
        <v>0</v>
      </c>
      <c r="Q160" s="174">
        <v>0.00040000000000000002</v>
      </c>
      <c r="R160" s="174">
        <f>Q160*H160</f>
        <v>0.00080000000000000004</v>
      </c>
      <c r="S160" s="174">
        <v>0</v>
      </c>
      <c r="T160" s="17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6" t="s">
        <v>364</v>
      </c>
      <c r="AT160" s="176" t="s">
        <v>380</v>
      </c>
      <c r="AU160" s="176" t="s">
        <v>166</v>
      </c>
      <c r="AY160" s="19" t="s">
        <v>150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9" t="s">
        <v>79</v>
      </c>
      <c r="BK160" s="177">
        <f>ROUND(I160*H160,2)</f>
        <v>0</v>
      </c>
      <c r="BL160" s="19" t="s">
        <v>256</v>
      </c>
      <c r="BM160" s="176" t="s">
        <v>2031</v>
      </c>
    </row>
    <row r="161" s="2" customFormat="1">
      <c r="A161" s="38"/>
      <c r="B161" s="164"/>
      <c r="C161" s="165" t="s">
        <v>538</v>
      </c>
      <c r="D161" s="165" t="s">
        <v>152</v>
      </c>
      <c r="E161" s="166" t="s">
        <v>2032</v>
      </c>
      <c r="F161" s="167" t="s">
        <v>2033</v>
      </c>
      <c r="G161" s="168" t="s">
        <v>207</v>
      </c>
      <c r="H161" s="169">
        <v>1</v>
      </c>
      <c r="I161" s="170"/>
      <c r="J161" s="171">
        <f>ROUND(I161*H161,2)</f>
        <v>0</v>
      </c>
      <c r="K161" s="167" t="s">
        <v>617</v>
      </c>
      <c r="L161" s="39"/>
      <c r="M161" s="172" t="s">
        <v>3</v>
      </c>
      <c r="N161" s="173" t="s">
        <v>42</v>
      </c>
      <c r="O161" s="72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6" t="s">
        <v>256</v>
      </c>
      <c r="AT161" s="176" t="s">
        <v>152</v>
      </c>
      <c r="AU161" s="176" t="s">
        <v>166</v>
      </c>
      <c r="AY161" s="19" t="s">
        <v>150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9" t="s">
        <v>79</v>
      </c>
      <c r="BK161" s="177">
        <f>ROUND(I161*H161,2)</f>
        <v>0</v>
      </c>
      <c r="BL161" s="19" t="s">
        <v>256</v>
      </c>
      <c r="BM161" s="176" t="s">
        <v>2034</v>
      </c>
    </row>
    <row r="162" s="2" customFormat="1" ht="21.75" customHeight="1">
      <c r="A162" s="38"/>
      <c r="B162" s="164"/>
      <c r="C162" s="165" t="s">
        <v>542</v>
      </c>
      <c r="D162" s="165" t="s">
        <v>152</v>
      </c>
      <c r="E162" s="166" t="s">
        <v>2035</v>
      </c>
      <c r="F162" s="167" t="s">
        <v>2036</v>
      </c>
      <c r="G162" s="168" t="s">
        <v>3</v>
      </c>
      <c r="H162" s="169">
        <v>1</v>
      </c>
      <c r="I162" s="170"/>
      <c r="J162" s="171">
        <f>ROUND(I162*H162,2)</f>
        <v>0</v>
      </c>
      <c r="K162" s="167" t="s">
        <v>3</v>
      </c>
      <c r="L162" s="39"/>
      <c r="M162" s="172" t="s">
        <v>3</v>
      </c>
      <c r="N162" s="173" t="s">
        <v>42</v>
      </c>
      <c r="O162" s="72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6" t="s">
        <v>256</v>
      </c>
      <c r="AT162" s="176" t="s">
        <v>152</v>
      </c>
      <c r="AU162" s="176" t="s">
        <v>166</v>
      </c>
      <c r="AY162" s="19" t="s">
        <v>150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9" t="s">
        <v>79</v>
      </c>
      <c r="BK162" s="177">
        <f>ROUND(I162*H162,2)</f>
        <v>0</v>
      </c>
      <c r="BL162" s="19" t="s">
        <v>256</v>
      </c>
      <c r="BM162" s="176" t="s">
        <v>2037</v>
      </c>
    </row>
    <row r="163" s="2" customFormat="1" ht="21.75" customHeight="1">
      <c r="A163" s="38"/>
      <c r="B163" s="164"/>
      <c r="C163" s="165" t="s">
        <v>546</v>
      </c>
      <c r="D163" s="165" t="s">
        <v>152</v>
      </c>
      <c r="E163" s="166" t="s">
        <v>2038</v>
      </c>
      <c r="F163" s="167" t="s">
        <v>2039</v>
      </c>
      <c r="G163" s="168" t="s">
        <v>207</v>
      </c>
      <c r="H163" s="169">
        <v>1</v>
      </c>
      <c r="I163" s="170"/>
      <c r="J163" s="171">
        <f>ROUND(I163*H163,2)</f>
        <v>0</v>
      </c>
      <c r="K163" s="167" t="s">
        <v>3</v>
      </c>
      <c r="L163" s="39"/>
      <c r="M163" s="172" t="s">
        <v>3</v>
      </c>
      <c r="N163" s="173" t="s">
        <v>42</v>
      </c>
      <c r="O163" s="72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6" t="s">
        <v>157</v>
      </c>
      <c r="AT163" s="176" t="s">
        <v>152</v>
      </c>
      <c r="AU163" s="176" t="s">
        <v>166</v>
      </c>
      <c r="AY163" s="19" t="s">
        <v>150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9" t="s">
        <v>79</v>
      </c>
      <c r="BK163" s="177">
        <f>ROUND(I163*H163,2)</f>
        <v>0</v>
      </c>
      <c r="BL163" s="19" t="s">
        <v>157</v>
      </c>
      <c r="BM163" s="176" t="s">
        <v>2040</v>
      </c>
    </row>
    <row r="164" s="2" customFormat="1" ht="16.5" customHeight="1">
      <c r="A164" s="38"/>
      <c r="B164" s="164"/>
      <c r="C164" s="210" t="s">
        <v>550</v>
      </c>
      <c r="D164" s="210" t="s">
        <v>380</v>
      </c>
      <c r="E164" s="211" t="s">
        <v>2041</v>
      </c>
      <c r="F164" s="212" t="s">
        <v>2042</v>
      </c>
      <c r="G164" s="213" t="s">
        <v>422</v>
      </c>
      <c r="H164" s="214">
        <v>1</v>
      </c>
      <c r="I164" s="215"/>
      <c r="J164" s="216">
        <f>ROUND(I164*H164,2)</f>
        <v>0</v>
      </c>
      <c r="K164" s="212" t="s">
        <v>3</v>
      </c>
      <c r="L164" s="217"/>
      <c r="M164" s="218" t="s">
        <v>3</v>
      </c>
      <c r="N164" s="219" t="s">
        <v>42</v>
      </c>
      <c r="O164" s="72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198</v>
      </c>
      <c r="AT164" s="176" t="s">
        <v>380</v>
      </c>
      <c r="AU164" s="176" t="s">
        <v>166</v>
      </c>
      <c r="AY164" s="19" t="s">
        <v>150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79</v>
      </c>
      <c r="BK164" s="177">
        <f>ROUND(I164*H164,2)</f>
        <v>0</v>
      </c>
      <c r="BL164" s="19" t="s">
        <v>157</v>
      </c>
      <c r="BM164" s="176" t="s">
        <v>2043</v>
      </c>
    </row>
    <row r="165" s="2" customFormat="1" ht="21.75" customHeight="1">
      <c r="A165" s="38"/>
      <c r="B165" s="164"/>
      <c r="C165" s="210" t="s">
        <v>554</v>
      </c>
      <c r="D165" s="210" t="s">
        <v>380</v>
      </c>
      <c r="E165" s="211" t="s">
        <v>2044</v>
      </c>
      <c r="F165" s="212" t="s">
        <v>2045</v>
      </c>
      <c r="G165" s="213" t="s">
        <v>422</v>
      </c>
      <c r="H165" s="214">
        <v>1</v>
      </c>
      <c r="I165" s="215"/>
      <c r="J165" s="216">
        <f>ROUND(I165*H165,2)</f>
        <v>0</v>
      </c>
      <c r="K165" s="212" t="s">
        <v>3</v>
      </c>
      <c r="L165" s="217"/>
      <c r="M165" s="218" t="s">
        <v>3</v>
      </c>
      <c r="N165" s="219" t="s">
        <v>42</v>
      </c>
      <c r="O165" s="72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6" t="s">
        <v>198</v>
      </c>
      <c r="AT165" s="176" t="s">
        <v>380</v>
      </c>
      <c r="AU165" s="176" t="s">
        <v>166</v>
      </c>
      <c r="AY165" s="19" t="s">
        <v>150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9" t="s">
        <v>79</v>
      </c>
      <c r="BK165" s="177">
        <f>ROUND(I165*H165,2)</f>
        <v>0</v>
      </c>
      <c r="BL165" s="19" t="s">
        <v>157</v>
      </c>
      <c r="BM165" s="176" t="s">
        <v>2046</v>
      </c>
    </row>
    <row r="166" s="12" customFormat="1" ht="20.88" customHeight="1">
      <c r="A166" s="12"/>
      <c r="B166" s="151"/>
      <c r="C166" s="12"/>
      <c r="D166" s="152" t="s">
        <v>70</v>
      </c>
      <c r="E166" s="162" t="s">
        <v>2047</v>
      </c>
      <c r="F166" s="162" t="s">
        <v>2048</v>
      </c>
      <c r="G166" s="12"/>
      <c r="H166" s="12"/>
      <c r="I166" s="154"/>
      <c r="J166" s="163">
        <f>BK166</f>
        <v>0</v>
      </c>
      <c r="K166" s="12"/>
      <c r="L166" s="151"/>
      <c r="M166" s="156"/>
      <c r="N166" s="157"/>
      <c r="O166" s="157"/>
      <c r="P166" s="158">
        <f>SUM(P167:P181)</f>
        <v>0</v>
      </c>
      <c r="Q166" s="157"/>
      <c r="R166" s="158">
        <f>SUM(R167:R181)</f>
        <v>0.011690000000000001</v>
      </c>
      <c r="S166" s="157"/>
      <c r="T166" s="159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2" t="s">
        <v>79</v>
      </c>
      <c r="AT166" s="160" t="s">
        <v>70</v>
      </c>
      <c r="AU166" s="160" t="s">
        <v>81</v>
      </c>
      <c r="AY166" s="152" t="s">
        <v>150</v>
      </c>
      <c r="BK166" s="161">
        <f>SUM(BK167:BK181)</f>
        <v>0</v>
      </c>
    </row>
    <row r="167" s="2" customFormat="1">
      <c r="A167" s="38"/>
      <c r="B167" s="164"/>
      <c r="C167" s="165" t="s">
        <v>560</v>
      </c>
      <c r="D167" s="165" t="s">
        <v>152</v>
      </c>
      <c r="E167" s="166" t="s">
        <v>1995</v>
      </c>
      <c r="F167" s="167" t="s">
        <v>1996</v>
      </c>
      <c r="G167" s="168" t="s">
        <v>207</v>
      </c>
      <c r="H167" s="169">
        <v>1</v>
      </c>
      <c r="I167" s="170"/>
      <c r="J167" s="171">
        <f>ROUND(I167*H167,2)</f>
        <v>0</v>
      </c>
      <c r="K167" s="167" t="s">
        <v>3</v>
      </c>
      <c r="L167" s="39"/>
      <c r="M167" s="172" t="s">
        <v>3</v>
      </c>
      <c r="N167" s="173" t="s">
        <v>42</v>
      </c>
      <c r="O167" s="72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6" t="s">
        <v>256</v>
      </c>
      <c r="AT167" s="176" t="s">
        <v>152</v>
      </c>
      <c r="AU167" s="176" t="s">
        <v>166</v>
      </c>
      <c r="AY167" s="19" t="s">
        <v>150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9" t="s">
        <v>79</v>
      </c>
      <c r="BK167" s="177">
        <f>ROUND(I167*H167,2)</f>
        <v>0</v>
      </c>
      <c r="BL167" s="19" t="s">
        <v>256</v>
      </c>
      <c r="BM167" s="176" t="s">
        <v>2049</v>
      </c>
    </row>
    <row r="168" s="2" customFormat="1">
      <c r="A168" s="38"/>
      <c r="B168" s="164"/>
      <c r="C168" s="210" t="s">
        <v>568</v>
      </c>
      <c r="D168" s="210" t="s">
        <v>380</v>
      </c>
      <c r="E168" s="211" t="s">
        <v>2050</v>
      </c>
      <c r="F168" s="212" t="s">
        <v>2051</v>
      </c>
      <c r="G168" s="213" t="s">
        <v>207</v>
      </c>
      <c r="H168" s="214">
        <v>1</v>
      </c>
      <c r="I168" s="215"/>
      <c r="J168" s="216">
        <f>ROUND(I168*H168,2)</f>
        <v>0</v>
      </c>
      <c r="K168" s="212" t="s">
        <v>617</v>
      </c>
      <c r="L168" s="217"/>
      <c r="M168" s="218" t="s">
        <v>3</v>
      </c>
      <c r="N168" s="219" t="s">
        <v>42</v>
      </c>
      <c r="O168" s="72"/>
      <c r="P168" s="174">
        <f>O168*H168</f>
        <v>0</v>
      </c>
      <c r="Q168" s="174">
        <v>0.0025200000000000001</v>
      </c>
      <c r="R168" s="174">
        <f>Q168*H168</f>
        <v>0.0025200000000000001</v>
      </c>
      <c r="S168" s="174">
        <v>0</v>
      </c>
      <c r="T168" s="17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6" t="s">
        <v>364</v>
      </c>
      <c r="AT168" s="176" t="s">
        <v>380</v>
      </c>
      <c r="AU168" s="176" t="s">
        <v>166</v>
      </c>
      <c r="AY168" s="19" t="s">
        <v>150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9" t="s">
        <v>79</v>
      </c>
      <c r="BK168" s="177">
        <f>ROUND(I168*H168,2)</f>
        <v>0</v>
      </c>
      <c r="BL168" s="19" t="s">
        <v>256</v>
      </c>
      <c r="BM168" s="176" t="s">
        <v>2052</v>
      </c>
    </row>
    <row r="169" s="2" customFormat="1">
      <c r="A169" s="38"/>
      <c r="B169" s="164"/>
      <c r="C169" s="165" t="s">
        <v>579</v>
      </c>
      <c r="D169" s="165" t="s">
        <v>152</v>
      </c>
      <c r="E169" s="166" t="s">
        <v>2053</v>
      </c>
      <c r="F169" s="167" t="s">
        <v>2054</v>
      </c>
      <c r="G169" s="168" t="s">
        <v>207</v>
      </c>
      <c r="H169" s="169">
        <v>2</v>
      </c>
      <c r="I169" s="170"/>
      <c r="J169" s="171">
        <f>ROUND(I169*H169,2)</f>
        <v>0</v>
      </c>
      <c r="K169" s="167" t="s">
        <v>617</v>
      </c>
      <c r="L169" s="39"/>
      <c r="M169" s="172" t="s">
        <v>3</v>
      </c>
      <c r="N169" s="173" t="s">
        <v>42</v>
      </c>
      <c r="O169" s="72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6" t="s">
        <v>256</v>
      </c>
      <c r="AT169" s="176" t="s">
        <v>152</v>
      </c>
      <c r="AU169" s="176" t="s">
        <v>166</v>
      </c>
      <c r="AY169" s="19" t="s">
        <v>150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9" t="s">
        <v>79</v>
      </c>
      <c r="BK169" s="177">
        <f>ROUND(I169*H169,2)</f>
        <v>0</v>
      </c>
      <c r="BL169" s="19" t="s">
        <v>256</v>
      </c>
      <c r="BM169" s="176" t="s">
        <v>2055</v>
      </c>
    </row>
    <row r="170" s="2" customFormat="1" ht="16.5" customHeight="1">
      <c r="A170" s="38"/>
      <c r="B170" s="164"/>
      <c r="C170" s="210" t="s">
        <v>584</v>
      </c>
      <c r="D170" s="210" t="s">
        <v>380</v>
      </c>
      <c r="E170" s="211" t="s">
        <v>2056</v>
      </c>
      <c r="F170" s="212" t="s">
        <v>2057</v>
      </c>
      <c r="G170" s="213" t="s">
        <v>207</v>
      </c>
      <c r="H170" s="214">
        <v>2</v>
      </c>
      <c r="I170" s="215"/>
      <c r="J170" s="216">
        <f>ROUND(I170*H170,2)</f>
        <v>0</v>
      </c>
      <c r="K170" s="212" t="s">
        <v>3</v>
      </c>
      <c r="L170" s="217"/>
      <c r="M170" s="218" t="s">
        <v>3</v>
      </c>
      <c r="N170" s="219" t="s">
        <v>42</v>
      </c>
      <c r="O170" s="72"/>
      <c r="P170" s="174">
        <f>O170*H170</f>
        <v>0</v>
      </c>
      <c r="Q170" s="174">
        <v>0.00040000000000000002</v>
      </c>
      <c r="R170" s="174">
        <f>Q170*H170</f>
        <v>0.00080000000000000004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364</v>
      </c>
      <c r="AT170" s="176" t="s">
        <v>380</v>
      </c>
      <c r="AU170" s="176" t="s">
        <v>166</v>
      </c>
      <c r="AY170" s="19" t="s">
        <v>150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79</v>
      </c>
      <c r="BK170" s="177">
        <f>ROUND(I170*H170,2)</f>
        <v>0</v>
      </c>
      <c r="BL170" s="19" t="s">
        <v>256</v>
      </c>
      <c r="BM170" s="176" t="s">
        <v>2058</v>
      </c>
    </row>
    <row r="171" s="2" customFormat="1">
      <c r="A171" s="38"/>
      <c r="B171" s="164"/>
      <c r="C171" s="165" t="s">
        <v>590</v>
      </c>
      <c r="D171" s="165" t="s">
        <v>152</v>
      </c>
      <c r="E171" s="166" t="s">
        <v>2005</v>
      </c>
      <c r="F171" s="167" t="s">
        <v>2006</v>
      </c>
      <c r="G171" s="168" t="s">
        <v>207</v>
      </c>
      <c r="H171" s="169">
        <v>3</v>
      </c>
      <c r="I171" s="170"/>
      <c r="J171" s="171">
        <f>ROUND(I171*H171,2)</f>
        <v>0</v>
      </c>
      <c r="K171" s="167" t="s">
        <v>617</v>
      </c>
      <c r="L171" s="39"/>
      <c r="M171" s="172" t="s">
        <v>3</v>
      </c>
      <c r="N171" s="173" t="s">
        <v>42</v>
      </c>
      <c r="O171" s="72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6" t="s">
        <v>256</v>
      </c>
      <c r="AT171" s="176" t="s">
        <v>152</v>
      </c>
      <c r="AU171" s="176" t="s">
        <v>166</v>
      </c>
      <c r="AY171" s="19" t="s">
        <v>150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9" t="s">
        <v>79</v>
      </c>
      <c r="BK171" s="177">
        <f>ROUND(I171*H171,2)</f>
        <v>0</v>
      </c>
      <c r="BL171" s="19" t="s">
        <v>256</v>
      </c>
      <c r="BM171" s="176" t="s">
        <v>2059</v>
      </c>
    </row>
    <row r="172" s="2" customFormat="1">
      <c r="A172" s="38"/>
      <c r="B172" s="164"/>
      <c r="C172" s="210" t="s">
        <v>595</v>
      </c>
      <c r="D172" s="210" t="s">
        <v>380</v>
      </c>
      <c r="E172" s="211" t="s">
        <v>2008</v>
      </c>
      <c r="F172" s="212" t="s">
        <v>2009</v>
      </c>
      <c r="G172" s="213" t="s">
        <v>207</v>
      </c>
      <c r="H172" s="214">
        <v>3</v>
      </c>
      <c r="I172" s="215"/>
      <c r="J172" s="216">
        <f>ROUND(I172*H172,2)</f>
        <v>0</v>
      </c>
      <c r="K172" s="212" t="s">
        <v>617</v>
      </c>
      <c r="L172" s="217"/>
      <c r="M172" s="218" t="s">
        <v>3</v>
      </c>
      <c r="N172" s="219" t="s">
        <v>42</v>
      </c>
      <c r="O172" s="72"/>
      <c r="P172" s="174">
        <f>O172*H172</f>
        <v>0</v>
      </c>
      <c r="Q172" s="174">
        <v>0.00046999999999999999</v>
      </c>
      <c r="R172" s="174">
        <f>Q172*H172</f>
        <v>0.00141</v>
      </c>
      <c r="S172" s="174">
        <v>0</v>
      </c>
      <c r="T172" s="17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6" t="s">
        <v>364</v>
      </c>
      <c r="AT172" s="176" t="s">
        <v>380</v>
      </c>
      <c r="AU172" s="176" t="s">
        <v>166</v>
      </c>
      <c r="AY172" s="19" t="s">
        <v>150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9" t="s">
        <v>79</v>
      </c>
      <c r="BK172" s="177">
        <f>ROUND(I172*H172,2)</f>
        <v>0</v>
      </c>
      <c r="BL172" s="19" t="s">
        <v>256</v>
      </c>
      <c r="BM172" s="176" t="s">
        <v>2060</v>
      </c>
    </row>
    <row r="173" s="2" customFormat="1" ht="16.5" customHeight="1">
      <c r="A173" s="38"/>
      <c r="B173" s="164"/>
      <c r="C173" s="165" t="s">
        <v>600</v>
      </c>
      <c r="D173" s="165" t="s">
        <v>152</v>
      </c>
      <c r="E173" s="166" t="s">
        <v>2011</v>
      </c>
      <c r="F173" s="167" t="s">
        <v>2012</v>
      </c>
      <c r="G173" s="168" t="s">
        <v>207</v>
      </c>
      <c r="H173" s="169">
        <v>15</v>
      </c>
      <c r="I173" s="170"/>
      <c r="J173" s="171">
        <f>ROUND(I173*H173,2)</f>
        <v>0</v>
      </c>
      <c r="K173" s="167" t="s">
        <v>3</v>
      </c>
      <c r="L173" s="39"/>
      <c r="M173" s="172" t="s">
        <v>3</v>
      </c>
      <c r="N173" s="173" t="s">
        <v>42</v>
      </c>
      <c r="O173" s="72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6" t="s">
        <v>157</v>
      </c>
      <c r="AT173" s="176" t="s">
        <v>152</v>
      </c>
      <c r="AU173" s="176" t="s">
        <v>166</v>
      </c>
      <c r="AY173" s="19" t="s">
        <v>150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9" t="s">
        <v>79</v>
      </c>
      <c r="BK173" s="177">
        <f>ROUND(I173*H173,2)</f>
        <v>0</v>
      </c>
      <c r="BL173" s="19" t="s">
        <v>157</v>
      </c>
      <c r="BM173" s="176" t="s">
        <v>2061</v>
      </c>
    </row>
    <row r="174" s="2" customFormat="1" ht="16.5" customHeight="1">
      <c r="A174" s="38"/>
      <c r="B174" s="164"/>
      <c r="C174" s="210" t="s">
        <v>604</v>
      </c>
      <c r="D174" s="210" t="s">
        <v>380</v>
      </c>
      <c r="E174" s="211" t="s">
        <v>2014</v>
      </c>
      <c r="F174" s="212" t="s">
        <v>2015</v>
      </c>
      <c r="G174" s="213" t="s">
        <v>207</v>
      </c>
      <c r="H174" s="214">
        <v>9</v>
      </c>
      <c r="I174" s="215"/>
      <c r="J174" s="216">
        <f>ROUND(I174*H174,2)</f>
        <v>0</v>
      </c>
      <c r="K174" s="212" t="s">
        <v>3</v>
      </c>
      <c r="L174" s="217"/>
      <c r="M174" s="218" t="s">
        <v>3</v>
      </c>
      <c r="N174" s="219" t="s">
        <v>42</v>
      </c>
      <c r="O174" s="72"/>
      <c r="P174" s="174">
        <f>O174*H174</f>
        <v>0</v>
      </c>
      <c r="Q174" s="174">
        <v>0.00040000000000000002</v>
      </c>
      <c r="R174" s="174">
        <f>Q174*H174</f>
        <v>0.0036000000000000003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198</v>
      </c>
      <c r="AT174" s="176" t="s">
        <v>380</v>
      </c>
      <c r="AU174" s="176" t="s">
        <v>166</v>
      </c>
      <c r="AY174" s="19" t="s">
        <v>150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79</v>
      </c>
      <c r="BK174" s="177">
        <f>ROUND(I174*H174,2)</f>
        <v>0</v>
      </c>
      <c r="BL174" s="19" t="s">
        <v>157</v>
      </c>
      <c r="BM174" s="176" t="s">
        <v>2062</v>
      </c>
    </row>
    <row r="175" s="2" customFormat="1" ht="16.5" customHeight="1">
      <c r="A175" s="38"/>
      <c r="B175" s="164"/>
      <c r="C175" s="210" t="s">
        <v>610</v>
      </c>
      <c r="D175" s="210" t="s">
        <v>380</v>
      </c>
      <c r="E175" s="211" t="s">
        <v>2063</v>
      </c>
      <c r="F175" s="212" t="s">
        <v>2064</v>
      </c>
      <c r="G175" s="213" t="s">
        <v>207</v>
      </c>
      <c r="H175" s="214">
        <v>1</v>
      </c>
      <c r="I175" s="215"/>
      <c r="J175" s="216">
        <f>ROUND(I175*H175,2)</f>
        <v>0</v>
      </c>
      <c r="K175" s="212" t="s">
        <v>617</v>
      </c>
      <c r="L175" s="217"/>
      <c r="M175" s="218" t="s">
        <v>3</v>
      </c>
      <c r="N175" s="219" t="s">
        <v>42</v>
      </c>
      <c r="O175" s="72"/>
      <c r="P175" s="174">
        <f>O175*H175</f>
        <v>0</v>
      </c>
      <c r="Q175" s="174">
        <v>0.00016000000000000001</v>
      </c>
      <c r="R175" s="174">
        <f>Q175*H175</f>
        <v>0.00016000000000000001</v>
      </c>
      <c r="S175" s="174">
        <v>0</v>
      </c>
      <c r="T175" s="17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6" t="s">
        <v>198</v>
      </c>
      <c r="AT175" s="176" t="s">
        <v>380</v>
      </c>
      <c r="AU175" s="176" t="s">
        <v>166</v>
      </c>
      <c r="AY175" s="19" t="s">
        <v>150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9" t="s">
        <v>79</v>
      </c>
      <c r="BK175" s="177">
        <f>ROUND(I175*H175,2)</f>
        <v>0</v>
      </c>
      <c r="BL175" s="19" t="s">
        <v>157</v>
      </c>
      <c r="BM175" s="176" t="s">
        <v>2065</v>
      </c>
    </row>
    <row r="176" s="2" customFormat="1" ht="16.5" customHeight="1">
      <c r="A176" s="38"/>
      <c r="B176" s="164"/>
      <c r="C176" s="210" t="s">
        <v>614</v>
      </c>
      <c r="D176" s="210" t="s">
        <v>380</v>
      </c>
      <c r="E176" s="211" t="s">
        <v>2017</v>
      </c>
      <c r="F176" s="212" t="s">
        <v>2018</v>
      </c>
      <c r="G176" s="213" t="s">
        <v>207</v>
      </c>
      <c r="H176" s="214">
        <v>4</v>
      </c>
      <c r="I176" s="215"/>
      <c r="J176" s="216">
        <f>ROUND(I176*H176,2)</f>
        <v>0</v>
      </c>
      <c r="K176" s="212" t="s">
        <v>617</v>
      </c>
      <c r="L176" s="217"/>
      <c r="M176" s="218" t="s">
        <v>3</v>
      </c>
      <c r="N176" s="219" t="s">
        <v>42</v>
      </c>
      <c r="O176" s="72"/>
      <c r="P176" s="174">
        <f>O176*H176</f>
        <v>0</v>
      </c>
      <c r="Q176" s="174">
        <v>0.00040000000000000002</v>
      </c>
      <c r="R176" s="174">
        <f>Q176*H176</f>
        <v>0.0016000000000000001</v>
      </c>
      <c r="S176" s="174">
        <v>0</v>
      </c>
      <c r="T176" s="17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6" t="s">
        <v>198</v>
      </c>
      <c r="AT176" s="176" t="s">
        <v>380</v>
      </c>
      <c r="AU176" s="176" t="s">
        <v>166</v>
      </c>
      <c r="AY176" s="19" t="s">
        <v>150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9" t="s">
        <v>79</v>
      </c>
      <c r="BK176" s="177">
        <f>ROUND(I176*H176,2)</f>
        <v>0</v>
      </c>
      <c r="BL176" s="19" t="s">
        <v>157</v>
      </c>
      <c r="BM176" s="176" t="s">
        <v>2066</v>
      </c>
    </row>
    <row r="177" s="2" customFormat="1" ht="16.5" customHeight="1">
      <c r="A177" s="38"/>
      <c r="B177" s="164"/>
      <c r="C177" s="210" t="s">
        <v>619</v>
      </c>
      <c r="D177" s="210" t="s">
        <v>380</v>
      </c>
      <c r="E177" s="211" t="s">
        <v>2067</v>
      </c>
      <c r="F177" s="212" t="s">
        <v>2068</v>
      </c>
      <c r="G177" s="213" t="s">
        <v>422</v>
      </c>
      <c r="H177" s="214">
        <v>1</v>
      </c>
      <c r="I177" s="215"/>
      <c r="J177" s="216">
        <f>ROUND(I177*H177,2)</f>
        <v>0</v>
      </c>
      <c r="K177" s="212" t="s">
        <v>3</v>
      </c>
      <c r="L177" s="217"/>
      <c r="M177" s="218" t="s">
        <v>3</v>
      </c>
      <c r="N177" s="219" t="s">
        <v>42</v>
      </c>
      <c r="O177" s="72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6" t="s">
        <v>364</v>
      </c>
      <c r="AT177" s="176" t="s">
        <v>380</v>
      </c>
      <c r="AU177" s="176" t="s">
        <v>166</v>
      </c>
      <c r="AY177" s="19" t="s">
        <v>150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9" t="s">
        <v>79</v>
      </c>
      <c r="BK177" s="177">
        <f>ROUND(I177*H177,2)</f>
        <v>0</v>
      </c>
      <c r="BL177" s="19" t="s">
        <v>256</v>
      </c>
      <c r="BM177" s="176" t="s">
        <v>2069</v>
      </c>
    </row>
    <row r="178" s="2" customFormat="1">
      <c r="A178" s="38"/>
      <c r="B178" s="164"/>
      <c r="C178" s="165" t="s">
        <v>623</v>
      </c>
      <c r="D178" s="165" t="s">
        <v>152</v>
      </c>
      <c r="E178" s="166" t="s">
        <v>2023</v>
      </c>
      <c r="F178" s="167" t="s">
        <v>2024</v>
      </c>
      <c r="G178" s="168" t="s">
        <v>207</v>
      </c>
      <c r="H178" s="169">
        <v>3</v>
      </c>
      <c r="I178" s="170"/>
      <c r="J178" s="171">
        <f>ROUND(I178*H178,2)</f>
        <v>0</v>
      </c>
      <c r="K178" s="167" t="s">
        <v>617</v>
      </c>
      <c r="L178" s="39"/>
      <c r="M178" s="172" t="s">
        <v>3</v>
      </c>
      <c r="N178" s="173" t="s">
        <v>42</v>
      </c>
      <c r="O178" s="72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6" t="s">
        <v>256</v>
      </c>
      <c r="AT178" s="176" t="s">
        <v>152</v>
      </c>
      <c r="AU178" s="176" t="s">
        <v>166</v>
      </c>
      <c r="AY178" s="19" t="s">
        <v>150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9" t="s">
        <v>79</v>
      </c>
      <c r="BK178" s="177">
        <f>ROUND(I178*H178,2)</f>
        <v>0</v>
      </c>
      <c r="BL178" s="19" t="s">
        <v>256</v>
      </c>
      <c r="BM178" s="176" t="s">
        <v>2070</v>
      </c>
    </row>
    <row r="179" s="2" customFormat="1" ht="16.5" customHeight="1">
      <c r="A179" s="38"/>
      <c r="B179" s="164"/>
      <c r="C179" s="210" t="s">
        <v>628</v>
      </c>
      <c r="D179" s="210" t="s">
        <v>380</v>
      </c>
      <c r="E179" s="211" t="s">
        <v>2071</v>
      </c>
      <c r="F179" s="212" t="s">
        <v>2072</v>
      </c>
      <c r="G179" s="213" t="s">
        <v>207</v>
      </c>
      <c r="H179" s="214">
        <v>1</v>
      </c>
      <c r="I179" s="215"/>
      <c r="J179" s="216">
        <f>ROUND(I179*H179,2)</f>
        <v>0</v>
      </c>
      <c r="K179" s="212" t="s">
        <v>617</v>
      </c>
      <c r="L179" s="217"/>
      <c r="M179" s="218" t="s">
        <v>3</v>
      </c>
      <c r="N179" s="219" t="s">
        <v>42</v>
      </c>
      <c r="O179" s="72"/>
      <c r="P179" s="174">
        <f>O179*H179</f>
        <v>0</v>
      </c>
      <c r="Q179" s="174">
        <v>0.00040000000000000002</v>
      </c>
      <c r="R179" s="174">
        <f>Q179*H179</f>
        <v>0.00040000000000000002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6" t="s">
        <v>364</v>
      </c>
      <c r="AT179" s="176" t="s">
        <v>380</v>
      </c>
      <c r="AU179" s="176" t="s">
        <v>166</v>
      </c>
      <c r="AY179" s="19" t="s">
        <v>150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9" t="s">
        <v>79</v>
      </c>
      <c r="BK179" s="177">
        <f>ROUND(I179*H179,2)</f>
        <v>0</v>
      </c>
      <c r="BL179" s="19" t="s">
        <v>256</v>
      </c>
      <c r="BM179" s="176" t="s">
        <v>2073</v>
      </c>
    </row>
    <row r="180" s="2" customFormat="1" ht="16.5" customHeight="1">
      <c r="A180" s="38"/>
      <c r="B180" s="164"/>
      <c r="C180" s="210" t="s">
        <v>634</v>
      </c>
      <c r="D180" s="210" t="s">
        <v>380</v>
      </c>
      <c r="E180" s="211" t="s">
        <v>2074</v>
      </c>
      <c r="F180" s="212" t="s">
        <v>2075</v>
      </c>
      <c r="G180" s="213" t="s">
        <v>207</v>
      </c>
      <c r="H180" s="214">
        <v>3</v>
      </c>
      <c r="I180" s="215"/>
      <c r="J180" s="216">
        <f>ROUND(I180*H180,2)</f>
        <v>0</v>
      </c>
      <c r="K180" s="212" t="s">
        <v>617</v>
      </c>
      <c r="L180" s="217"/>
      <c r="M180" s="218" t="s">
        <v>3</v>
      </c>
      <c r="N180" s="219" t="s">
        <v>42</v>
      </c>
      <c r="O180" s="72"/>
      <c r="P180" s="174">
        <f>O180*H180</f>
        <v>0</v>
      </c>
      <c r="Q180" s="174">
        <v>0.00040000000000000002</v>
      </c>
      <c r="R180" s="174">
        <f>Q180*H180</f>
        <v>0.0012000000000000001</v>
      </c>
      <c r="S180" s="174">
        <v>0</v>
      </c>
      <c r="T180" s="17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6" t="s">
        <v>364</v>
      </c>
      <c r="AT180" s="176" t="s">
        <v>380</v>
      </c>
      <c r="AU180" s="176" t="s">
        <v>166</v>
      </c>
      <c r="AY180" s="19" t="s">
        <v>150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9" t="s">
        <v>79</v>
      </c>
      <c r="BK180" s="177">
        <f>ROUND(I180*H180,2)</f>
        <v>0</v>
      </c>
      <c r="BL180" s="19" t="s">
        <v>256</v>
      </c>
      <c r="BM180" s="176" t="s">
        <v>2076</v>
      </c>
    </row>
    <row r="181" s="2" customFormat="1" ht="21.75" customHeight="1">
      <c r="A181" s="38"/>
      <c r="B181" s="164"/>
      <c r="C181" s="210" t="s">
        <v>638</v>
      </c>
      <c r="D181" s="210" t="s">
        <v>380</v>
      </c>
      <c r="E181" s="211" t="s">
        <v>2044</v>
      </c>
      <c r="F181" s="212" t="s">
        <v>2045</v>
      </c>
      <c r="G181" s="213" t="s">
        <v>422</v>
      </c>
      <c r="H181" s="214">
        <v>1</v>
      </c>
      <c r="I181" s="215"/>
      <c r="J181" s="216">
        <f>ROUND(I181*H181,2)</f>
        <v>0</v>
      </c>
      <c r="K181" s="212" t="s">
        <v>3</v>
      </c>
      <c r="L181" s="217"/>
      <c r="M181" s="218" t="s">
        <v>3</v>
      </c>
      <c r="N181" s="219" t="s">
        <v>42</v>
      </c>
      <c r="O181" s="72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6" t="s">
        <v>198</v>
      </c>
      <c r="AT181" s="176" t="s">
        <v>380</v>
      </c>
      <c r="AU181" s="176" t="s">
        <v>166</v>
      </c>
      <c r="AY181" s="19" t="s">
        <v>150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9" t="s">
        <v>79</v>
      </c>
      <c r="BK181" s="177">
        <f>ROUND(I181*H181,2)</f>
        <v>0</v>
      </c>
      <c r="BL181" s="19" t="s">
        <v>157</v>
      </c>
      <c r="BM181" s="176" t="s">
        <v>2077</v>
      </c>
    </row>
    <row r="182" s="12" customFormat="1" ht="20.88" customHeight="1">
      <c r="A182" s="12"/>
      <c r="B182" s="151"/>
      <c r="C182" s="12"/>
      <c r="D182" s="152" t="s">
        <v>70</v>
      </c>
      <c r="E182" s="162" t="s">
        <v>2078</v>
      </c>
      <c r="F182" s="162" t="s">
        <v>2079</v>
      </c>
      <c r="G182" s="12"/>
      <c r="H182" s="12"/>
      <c r="I182" s="154"/>
      <c r="J182" s="163">
        <f>BK182</f>
        <v>0</v>
      </c>
      <c r="K182" s="12"/>
      <c r="L182" s="151"/>
      <c r="M182" s="156"/>
      <c r="N182" s="157"/>
      <c r="O182" s="157"/>
      <c r="P182" s="158">
        <f>SUM(P183:P194)</f>
        <v>0</v>
      </c>
      <c r="Q182" s="157"/>
      <c r="R182" s="158">
        <f>SUM(R183:R194)</f>
        <v>0.0086599999999999993</v>
      </c>
      <c r="S182" s="157"/>
      <c r="T182" s="159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2" t="s">
        <v>79</v>
      </c>
      <c r="AT182" s="160" t="s">
        <v>70</v>
      </c>
      <c r="AU182" s="160" t="s">
        <v>81</v>
      </c>
      <c r="AY182" s="152" t="s">
        <v>150</v>
      </c>
      <c r="BK182" s="161">
        <f>SUM(BK183:BK194)</f>
        <v>0</v>
      </c>
    </row>
    <row r="183" s="2" customFormat="1">
      <c r="A183" s="38"/>
      <c r="B183" s="164"/>
      <c r="C183" s="165" t="s">
        <v>643</v>
      </c>
      <c r="D183" s="165" t="s">
        <v>152</v>
      </c>
      <c r="E183" s="166" t="s">
        <v>1995</v>
      </c>
      <c r="F183" s="167" t="s">
        <v>1996</v>
      </c>
      <c r="G183" s="168" t="s">
        <v>207</v>
      </c>
      <c r="H183" s="169">
        <v>1</v>
      </c>
      <c r="I183" s="170"/>
      <c r="J183" s="171">
        <f>ROUND(I183*H183,2)</f>
        <v>0</v>
      </c>
      <c r="K183" s="167" t="s">
        <v>3</v>
      </c>
      <c r="L183" s="39"/>
      <c r="M183" s="172" t="s">
        <v>3</v>
      </c>
      <c r="N183" s="173" t="s">
        <v>42</v>
      </c>
      <c r="O183" s="72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6" t="s">
        <v>256</v>
      </c>
      <c r="AT183" s="176" t="s">
        <v>152</v>
      </c>
      <c r="AU183" s="176" t="s">
        <v>166</v>
      </c>
      <c r="AY183" s="19" t="s">
        <v>150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9" t="s">
        <v>79</v>
      </c>
      <c r="BK183" s="177">
        <f>ROUND(I183*H183,2)</f>
        <v>0</v>
      </c>
      <c r="BL183" s="19" t="s">
        <v>256</v>
      </c>
      <c r="BM183" s="176" t="s">
        <v>2080</v>
      </c>
    </row>
    <row r="184" s="2" customFormat="1">
      <c r="A184" s="38"/>
      <c r="B184" s="164"/>
      <c r="C184" s="210" t="s">
        <v>667</v>
      </c>
      <c r="D184" s="210" t="s">
        <v>380</v>
      </c>
      <c r="E184" s="211" t="s">
        <v>2050</v>
      </c>
      <c r="F184" s="212" t="s">
        <v>2051</v>
      </c>
      <c r="G184" s="213" t="s">
        <v>207</v>
      </c>
      <c r="H184" s="214">
        <v>1</v>
      </c>
      <c r="I184" s="215"/>
      <c r="J184" s="216">
        <f>ROUND(I184*H184,2)</f>
        <v>0</v>
      </c>
      <c r="K184" s="212" t="s">
        <v>617</v>
      </c>
      <c r="L184" s="217"/>
      <c r="M184" s="218" t="s">
        <v>3</v>
      </c>
      <c r="N184" s="219" t="s">
        <v>42</v>
      </c>
      <c r="O184" s="72"/>
      <c r="P184" s="174">
        <f>O184*H184</f>
        <v>0</v>
      </c>
      <c r="Q184" s="174">
        <v>0.0025200000000000001</v>
      </c>
      <c r="R184" s="174">
        <f>Q184*H184</f>
        <v>0.0025200000000000001</v>
      </c>
      <c r="S184" s="174">
        <v>0</v>
      </c>
      <c r="T184" s="17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198</v>
      </c>
      <c r="AT184" s="176" t="s">
        <v>380</v>
      </c>
      <c r="AU184" s="176" t="s">
        <v>166</v>
      </c>
      <c r="AY184" s="19" t="s">
        <v>150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79</v>
      </c>
      <c r="BK184" s="177">
        <f>ROUND(I184*H184,2)</f>
        <v>0</v>
      </c>
      <c r="BL184" s="19" t="s">
        <v>157</v>
      </c>
      <c r="BM184" s="176" t="s">
        <v>2081</v>
      </c>
    </row>
    <row r="185" s="2" customFormat="1">
      <c r="A185" s="38"/>
      <c r="B185" s="164"/>
      <c r="C185" s="165" t="s">
        <v>671</v>
      </c>
      <c r="D185" s="165" t="s">
        <v>152</v>
      </c>
      <c r="E185" s="166" t="s">
        <v>2005</v>
      </c>
      <c r="F185" s="167" t="s">
        <v>2006</v>
      </c>
      <c r="G185" s="168" t="s">
        <v>207</v>
      </c>
      <c r="H185" s="169">
        <v>2</v>
      </c>
      <c r="I185" s="170"/>
      <c r="J185" s="171">
        <f>ROUND(I185*H185,2)</f>
        <v>0</v>
      </c>
      <c r="K185" s="167" t="s">
        <v>617</v>
      </c>
      <c r="L185" s="39"/>
      <c r="M185" s="172" t="s">
        <v>3</v>
      </c>
      <c r="N185" s="173" t="s">
        <v>42</v>
      </c>
      <c r="O185" s="72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6" t="s">
        <v>256</v>
      </c>
      <c r="AT185" s="176" t="s">
        <v>152</v>
      </c>
      <c r="AU185" s="176" t="s">
        <v>166</v>
      </c>
      <c r="AY185" s="19" t="s">
        <v>150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9" t="s">
        <v>79</v>
      </c>
      <c r="BK185" s="177">
        <f>ROUND(I185*H185,2)</f>
        <v>0</v>
      </c>
      <c r="BL185" s="19" t="s">
        <v>256</v>
      </c>
      <c r="BM185" s="176" t="s">
        <v>2082</v>
      </c>
    </row>
    <row r="186" s="2" customFormat="1">
      <c r="A186" s="38"/>
      <c r="B186" s="164"/>
      <c r="C186" s="210" t="s">
        <v>676</v>
      </c>
      <c r="D186" s="210" t="s">
        <v>380</v>
      </c>
      <c r="E186" s="211" t="s">
        <v>2008</v>
      </c>
      <c r="F186" s="212" t="s">
        <v>2009</v>
      </c>
      <c r="G186" s="213" t="s">
        <v>207</v>
      </c>
      <c r="H186" s="214">
        <v>2</v>
      </c>
      <c r="I186" s="215"/>
      <c r="J186" s="216">
        <f>ROUND(I186*H186,2)</f>
        <v>0</v>
      </c>
      <c r="K186" s="212" t="s">
        <v>617</v>
      </c>
      <c r="L186" s="217"/>
      <c r="M186" s="218" t="s">
        <v>3</v>
      </c>
      <c r="N186" s="219" t="s">
        <v>42</v>
      </c>
      <c r="O186" s="72"/>
      <c r="P186" s="174">
        <f>O186*H186</f>
        <v>0</v>
      </c>
      <c r="Q186" s="174">
        <v>0.00046999999999999999</v>
      </c>
      <c r="R186" s="174">
        <f>Q186*H186</f>
        <v>0.00093999999999999997</v>
      </c>
      <c r="S186" s="174">
        <v>0</v>
      </c>
      <c r="T186" s="17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6" t="s">
        <v>364</v>
      </c>
      <c r="AT186" s="176" t="s">
        <v>380</v>
      </c>
      <c r="AU186" s="176" t="s">
        <v>166</v>
      </c>
      <c r="AY186" s="19" t="s">
        <v>150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9" t="s">
        <v>79</v>
      </c>
      <c r="BK186" s="177">
        <f>ROUND(I186*H186,2)</f>
        <v>0</v>
      </c>
      <c r="BL186" s="19" t="s">
        <v>256</v>
      </c>
      <c r="BM186" s="176" t="s">
        <v>2083</v>
      </c>
    </row>
    <row r="187" s="2" customFormat="1">
      <c r="A187" s="38"/>
      <c r="B187" s="164"/>
      <c r="C187" s="165" t="s">
        <v>681</v>
      </c>
      <c r="D187" s="165" t="s">
        <v>152</v>
      </c>
      <c r="E187" s="166" t="s">
        <v>2023</v>
      </c>
      <c r="F187" s="167" t="s">
        <v>2024</v>
      </c>
      <c r="G187" s="168" t="s">
        <v>207</v>
      </c>
      <c r="H187" s="169">
        <v>3</v>
      </c>
      <c r="I187" s="170"/>
      <c r="J187" s="171">
        <f>ROUND(I187*H187,2)</f>
        <v>0</v>
      </c>
      <c r="K187" s="167" t="s">
        <v>617</v>
      </c>
      <c r="L187" s="39"/>
      <c r="M187" s="172" t="s">
        <v>3</v>
      </c>
      <c r="N187" s="173" t="s">
        <v>42</v>
      </c>
      <c r="O187" s="72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256</v>
      </c>
      <c r="AT187" s="176" t="s">
        <v>152</v>
      </c>
      <c r="AU187" s="176" t="s">
        <v>166</v>
      </c>
      <c r="AY187" s="19" t="s">
        <v>150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79</v>
      </c>
      <c r="BK187" s="177">
        <f>ROUND(I187*H187,2)</f>
        <v>0</v>
      </c>
      <c r="BL187" s="19" t="s">
        <v>256</v>
      </c>
      <c r="BM187" s="176" t="s">
        <v>2084</v>
      </c>
    </row>
    <row r="188" s="2" customFormat="1" ht="16.5" customHeight="1">
      <c r="A188" s="38"/>
      <c r="B188" s="164"/>
      <c r="C188" s="210" t="s">
        <v>687</v>
      </c>
      <c r="D188" s="210" t="s">
        <v>380</v>
      </c>
      <c r="E188" s="211" t="s">
        <v>2085</v>
      </c>
      <c r="F188" s="212" t="s">
        <v>2086</v>
      </c>
      <c r="G188" s="213" t="s">
        <v>207</v>
      </c>
      <c r="H188" s="214">
        <v>1</v>
      </c>
      <c r="I188" s="215"/>
      <c r="J188" s="216">
        <f>ROUND(I188*H188,2)</f>
        <v>0</v>
      </c>
      <c r="K188" s="212" t="s">
        <v>3</v>
      </c>
      <c r="L188" s="217"/>
      <c r="M188" s="218" t="s">
        <v>3</v>
      </c>
      <c r="N188" s="219" t="s">
        <v>42</v>
      </c>
      <c r="O188" s="72"/>
      <c r="P188" s="174">
        <f>O188*H188</f>
        <v>0</v>
      </c>
      <c r="Q188" s="174">
        <v>0.00040000000000000002</v>
      </c>
      <c r="R188" s="174">
        <f>Q188*H188</f>
        <v>0.00040000000000000002</v>
      </c>
      <c r="S188" s="174">
        <v>0</v>
      </c>
      <c r="T188" s="17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6" t="s">
        <v>364</v>
      </c>
      <c r="AT188" s="176" t="s">
        <v>380</v>
      </c>
      <c r="AU188" s="176" t="s">
        <v>166</v>
      </c>
      <c r="AY188" s="19" t="s">
        <v>150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9" t="s">
        <v>79</v>
      </c>
      <c r="BK188" s="177">
        <f>ROUND(I188*H188,2)</f>
        <v>0</v>
      </c>
      <c r="BL188" s="19" t="s">
        <v>256</v>
      </c>
      <c r="BM188" s="176" t="s">
        <v>2087</v>
      </c>
    </row>
    <row r="189" s="2" customFormat="1" ht="16.5" customHeight="1">
      <c r="A189" s="38"/>
      <c r="B189" s="164"/>
      <c r="C189" s="210" t="s">
        <v>694</v>
      </c>
      <c r="D189" s="210" t="s">
        <v>380</v>
      </c>
      <c r="E189" s="211" t="s">
        <v>2071</v>
      </c>
      <c r="F189" s="212" t="s">
        <v>2072</v>
      </c>
      <c r="G189" s="213" t="s">
        <v>207</v>
      </c>
      <c r="H189" s="214">
        <v>1</v>
      </c>
      <c r="I189" s="215"/>
      <c r="J189" s="216">
        <f>ROUND(I189*H189,2)</f>
        <v>0</v>
      </c>
      <c r="K189" s="212" t="s">
        <v>617</v>
      </c>
      <c r="L189" s="217"/>
      <c r="M189" s="218" t="s">
        <v>3</v>
      </c>
      <c r="N189" s="219" t="s">
        <v>42</v>
      </c>
      <c r="O189" s="72"/>
      <c r="P189" s="174">
        <f>O189*H189</f>
        <v>0</v>
      </c>
      <c r="Q189" s="174">
        <v>0.00040000000000000002</v>
      </c>
      <c r="R189" s="174">
        <f>Q189*H189</f>
        <v>0.00040000000000000002</v>
      </c>
      <c r="S189" s="174">
        <v>0</v>
      </c>
      <c r="T189" s="17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6" t="s">
        <v>364</v>
      </c>
      <c r="AT189" s="176" t="s">
        <v>380</v>
      </c>
      <c r="AU189" s="176" t="s">
        <v>166</v>
      </c>
      <c r="AY189" s="19" t="s">
        <v>150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9" t="s">
        <v>79</v>
      </c>
      <c r="BK189" s="177">
        <f>ROUND(I189*H189,2)</f>
        <v>0</v>
      </c>
      <c r="BL189" s="19" t="s">
        <v>256</v>
      </c>
      <c r="BM189" s="176" t="s">
        <v>2088</v>
      </c>
    </row>
    <row r="190" s="2" customFormat="1" ht="16.5" customHeight="1">
      <c r="A190" s="38"/>
      <c r="B190" s="164"/>
      <c r="C190" s="210" t="s">
        <v>707</v>
      </c>
      <c r="D190" s="210" t="s">
        <v>380</v>
      </c>
      <c r="E190" s="211" t="s">
        <v>2089</v>
      </c>
      <c r="F190" s="212" t="s">
        <v>2090</v>
      </c>
      <c r="G190" s="213" t="s">
        <v>207</v>
      </c>
      <c r="H190" s="214">
        <v>1</v>
      </c>
      <c r="I190" s="215"/>
      <c r="J190" s="216">
        <f>ROUND(I190*H190,2)</f>
        <v>0</v>
      </c>
      <c r="K190" s="212" t="s">
        <v>3</v>
      </c>
      <c r="L190" s="217"/>
      <c r="M190" s="218" t="s">
        <v>3</v>
      </c>
      <c r="N190" s="219" t="s">
        <v>42</v>
      </c>
      <c r="O190" s="72"/>
      <c r="P190" s="174">
        <f>O190*H190</f>
        <v>0</v>
      </c>
      <c r="Q190" s="174">
        <v>0.00040000000000000002</v>
      </c>
      <c r="R190" s="174">
        <f>Q190*H190</f>
        <v>0.00040000000000000002</v>
      </c>
      <c r="S190" s="174">
        <v>0</v>
      </c>
      <c r="T190" s="17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6" t="s">
        <v>364</v>
      </c>
      <c r="AT190" s="176" t="s">
        <v>380</v>
      </c>
      <c r="AU190" s="176" t="s">
        <v>166</v>
      </c>
      <c r="AY190" s="19" t="s">
        <v>150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9" t="s">
        <v>79</v>
      </c>
      <c r="BK190" s="177">
        <f>ROUND(I190*H190,2)</f>
        <v>0</v>
      </c>
      <c r="BL190" s="19" t="s">
        <v>256</v>
      </c>
      <c r="BM190" s="176" t="s">
        <v>2091</v>
      </c>
    </row>
    <row r="191" s="2" customFormat="1" ht="16.5" customHeight="1">
      <c r="A191" s="38"/>
      <c r="B191" s="164"/>
      <c r="C191" s="165" t="s">
        <v>713</v>
      </c>
      <c r="D191" s="165" t="s">
        <v>152</v>
      </c>
      <c r="E191" s="166" t="s">
        <v>2011</v>
      </c>
      <c r="F191" s="167" t="s">
        <v>2012</v>
      </c>
      <c r="G191" s="168" t="s">
        <v>207</v>
      </c>
      <c r="H191" s="169">
        <v>10</v>
      </c>
      <c r="I191" s="170"/>
      <c r="J191" s="171">
        <f>ROUND(I191*H191,2)</f>
        <v>0</v>
      </c>
      <c r="K191" s="167" t="s">
        <v>3</v>
      </c>
      <c r="L191" s="39"/>
      <c r="M191" s="172" t="s">
        <v>3</v>
      </c>
      <c r="N191" s="173" t="s">
        <v>42</v>
      </c>
      <c r="O191" s="72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76" t="s">
        <v>157</v>
      </c>
      <c r="AT191" s="176" t="s">
        <v>152</v>
      </c>
      <c r="AU191" s="176" t="s">
        <v>166</v>
      </c>
      <c r="AY191" s="19" t="s">
        <v>150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9" t="s">
        <v>79</v>
      </c>
      <c r="BK191" s="177">
        <f>ROUND(I191*H191,2)</f>
        <v>0</v>
      </c>
      <c r="BL191" s="19" t="s">
        <v>157</v>
      </c>
      <c r="BM191" s="176" t="s">
        <v>2092</v>
      </c>
    </row>
    <row r="192" s="2" customFormat="1" ht="16.5" customHeight="1">
      <c r="A192" s="38"/>
      <c r="B192" s="164"/>
      <c r="C192" s="210" t="s">
        <v>718</v>
      </c>
      <c r="D192" s="210" t="s">
        <v>380</v>
      </c>
      <c r="E192" s="211" t="s">
        <v>2014</v>
      </c>
      <c r="F192" s="212" t="s">
        <v>2015</v>
      </c>
      <c r="G192" s="213" t="s">
        <v>207</v>
      </c>
      <c r="H192" s="214">
        <v>7</v>
      </c>
      <c r="I192" s="215"/>
      <c r="J192" s="216">
        <f>ROUND(I192*H192,2)</f>
        <v>0</v>
      </c>
      <c r="K192" s="212" t="s">
        <v>3</v>
      </c>
      <c r="L192" s="217"/>
      <c r="M192" s="218" t="s">
        <v>3</v>
      </c>
      <c r="N192" s="219" t="s">
        <v>42</v>
      </c>
      <c r="O192" s="72"/>
      <c r="P192" s="174">
        <f>O192*H192</f>
        <v>0</v>
      </c>
      <c r="Q192" s="174">
        <v>0.00040000000000000002</v>
      </c>
      <c r="R192" s="174">
        <f>Q192*H192</f>
        <v>0.0028</v>
      </c>
      <c r="S192" s="174">
        <v>0</v>
      </c>
      <c r="T192" s="17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6" t="s">
        <v>198</v>
      </c>
      <c r="AT192" s="176" t="s">
        <v>380</v>
      </c>
      <c r="AU192" s="176" t="s">
        <v>166</v>
      </c>
      <c r="AY192" s="19" t="s">
        <v>150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9" t="s">
        <v>79</v>
      </c>
      <c r="BK192" s="177">
        <f>ROUND(I192*H192,2)</f>
        <v>0</v>
      </c>
      <c r="BL192" s="19" t="s">
        <v>157</v>
      </c>
      <c r="BM192" s="176" t="s">
        <v>2093</v>
      </c>
    </row>
    <row r="193" s="2" customFormat="1" ht="16.5" customHeight="1">
      <c r="A193" s="38"/>
      <c r="B193" s="164"/>
      <c r="C193" s="210" t="s">
        <v>722</v>
      </c>
      <c r="D193" s="210" t="s">
        <v>380</v>
      </c>
      <c r="E193" s="211" t="s">
        <v>2017</v>
      </c>
      <c r="F193" s="212" t="s">
        <v>2018</v>
      </c>
      <c r="G193" s="213" t="s">
        <v>207</v>
      </c>
      <c r="H193" s="214">
        <v>3</v>
      </c>
      <c r="I193" s="215"/>
      <c r="J193" s="216">
        <f>ROUND(I193*H193,2)</f>
        <v>0</v>
      </c>
      <c r="K193" s="212" t="s">
        <v>617</v>
      </c>
      <c r="L193" s="217"/>
      <c r="M193" s="218" t="s">
        <v>3</v>
      </c>
      <c r="N193" s="219" t="s">
        <v>42</v>
      </c>
      <c r="O193" s="72"/>
      <c r="P193" s="174">
        <f>O193*H193</f>
        <v>0</v>
      </c>
      <c r="Q193" s="174">
        <v>0.00040000000000000002</v>
      </c>
      <c r="R193" s="174">
        <f>Q193*H193</f>
        <v>0.0012000000000000001</v>
      </c>
      <c r="S193" s="174">
        <v>0</v>
      </c>
      <c r="T193" s="17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6" t="s">
        <v>198</v>
      </c>
      <c r="AT193" s="176" t="s">
        <v>380</v>
      </c>
      <c r="AU193" s="176" t="s">
        <v>166</v>
      </c>
      <c r="AY193" s="19" t="s">
        <v>150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9" t="s">
        <v>79</v>
      </c>
      <c r="BK193" s="177">
        <f>ROUND(I193*H193,2)</f>
        <v>0</v>
      </c>
      <c r="BL193" s="19" t="s">
        <v>157</v>
      </c>
      <c r="BM193" s="176" t="s">
        <v>2094</v>
      </c>
    </row>
    <row r="194" s="2" customFormat="1" ht="21.75" customHeight="1">
      <c r="A194" s="38"/>
      <c r="B194" s="164"/>
      <c r="C194" s="210" t="s">
        <v>725</v>
      </c>
      <c r="D194" s="210" t="s">
        <v>380</v>
      </c>
      <c r="E194" s="211" t="s">
        <v>2044</v>
      </c>
      <c r="F194" s="212" t="s">
        <v>2045</v>
      </c>
      <c r="G194" s="213" t="s">
        <v>422</v>
      </c>
      <c r="H194" s="214">
        <v>1</v>
      </c>
      <c r="I194" s="215"/>
      <c r="J194" s="216">
        <f>ROUND(I194*H194,2)</f>
        <v>0</v>
      </c>
      <c r="K194" s="212" t="s">
        <v>3</v>
      </c>
      <c r="L194" s="217"/>
      <c r="M194" s="218" t="s">
        <v>3</v>
      </c>
      <c r="N194" s="219" t="s">
        <v>42</v>
      </c>
      <c r="O194" s="72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6" t="s">
        <v>198</v>
      </c>
      <c r="AT194" s="176" t="s">
        <v>380</v>
      </c>
      <c r="AU194" s="176" t="s">
        <v>166</v>
      </c>
      <c r="AY194" s="19" t="s">
        <v>150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9" t="s">
        <v>79</v>
      </c>
      <c r="BK194" s="177">
        <f>ROUND(I194*H194,2)</f>
        <v>0</v>
      </c>
      <c r="BL194" s="19" t="s">
        <v>157</v>
      </c>
      <c r="BM194" s="176" t="s">
        <v>2095</v>
      </c>
    </row>
    <row r="195" s="12" customFormat="1" ht="22.8" customHeight="1">
      <c r="A195" s="12"/>
      <c r="B195" s="151"/>
      <c r="C195" s="12"/>
      <c r="D195" s="152" t="s">
        <v>70</v>
      </c>
      <c r="E195" s="162" t="s">
        <v>2096</v>
      </c>
      <c r="F195" s="162" t="s">
        <v>2097</v>
      </c>
      <c r="G195" s="12"/>
      <c r="H195" s="12"/>
      <c r="I195" s="154"/>
      <c r="J195" s="163">
        <f>BK195</f>
        <v>0</v>
      </c>
      <c r="K195" s="12"/>
      <c r="L195" s="151"/>
      <c r="M195" s="156"/>
      <c r="N195" s="157"/>
      <c r="O195" s="157"/>
      <c r="P195" s="158">
        <f>SUM(P196:P208)</f>
        <v>0</v>
      </c>
      <c r="Q195" s="157"/>
      <c r="R195" s="158">
        <f>SUM(R196:R208)</f>
        <v>0.049000000000000002</v>
      </c>
      <c r="S195" s="157"/>
      <c r="T195" s="159">
        <f>SUM(T196:T208)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2" t="s">
        <v>79</v>
      </c>
      <c r="AT195" s="160" t="s">
        <v>70</v>
      </c>
      <c r="AU195" s="160" t="s">
        <v>79</v>
      </c>
      <c r="AY195" s="152" t="s">
        <v>150</v>
      </c>
      <c r="BK195" s="161">
        <f>SUM(BK196:BK208)</f>
        <v>0</v>
      </c>
    </row>
    <row r="196" s="2" customFormat="1">
      <c r="A196" s="38"/>
      <c r="B196" s="164"/>
      <c r="C196" s="165" t="s">
        <v>728</v>
      </c>
      <c r="D196" s="165" t="s">
        <v>152</v>
      </c>
      <c r="E196" s="166" t="s">
        <v>2098</v>
      </c>
      <c r="F196" s="167" t="s">
        <v>2099</v>
      </c>
      <c r="G196" s="168" t="s">
        <v>399</v>
      </c>
      <c r="H196" s="169">
        <v>15</v>
      </c>
      <c r="I196" s="170"/>
      <c r="J196" s="171">
        <f>ROUND(I196*H196,2)</f>
        <v>0</v>
      </c>
      <c r="K196" s="167" t="s">
        <v>617</v>
      </c>
      <c r="L196" s="39"/>
      <c r="M196" s="172" t="s">
        <v>3</v>
      </c>
      <c r="N196" s="173" t="s">
        <v>42</v>
      </c>
      <c r="O196" s="72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6" t="s">
        <v>256</v>
      </c>
      <c r="AT196" s="176" t="s">
        <v>152</v>
      </c>
      <c r="AU196" s="176" t="s">
        <v>81</v>
      </c>
      <c r="AY196" s="19" t="s">
        <v>150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9" t="s">
        <v>79</v>
      </c>
      <c r="BK196" s="177">
        <f>ROUND(I196*H196,2)</f>
        <v>0</v>
      </c>
      <c r="BL196" s="19" t="s">
        <v>256</v>
      </c>
      <c r="BM196" s="176" t="s">
        <v>2100</v>
      </c>
    </row>
    <row r="197" s="2" customFormat="1" ht="16.5" customHeight="1">
      <c r="A197" s="38"/>
      <c r="B197" s="164"/>
      <c r="C197" s="210" t="s">
        <v>731</v>
      </c>
      <c r="D197" s="210" t="s">
        <v>380</v>
      </c>
      <c r="E197" s="211" t="s">
        <v>2101</v>
      </c>
      <c r="F197" s="212" t="s">
        <v>2102</v>
      </c>
      <c r="G197" s="213" t="s">
        <v>782</v>
      </c>
      <c r="H197" s="214">
        <v>16</v>
      </c>
      <c r="I197" s="215"/>
      <c r="J197" s="216">
        <f>ROUND(I197*H197,2)</f>
        <v>0</v>
      </c>
      <c r="K197" s="212" t="s">
        <v>617</v>
      </c>
      <c r="L197" s="217"/>
      <c r="M197" s="218" t="s">
        <v>3</v>
      </c>
      <c r="N197" s="219" t="s">
        <v>42</v>
      </c>
      <c r="O197" s="72"/>
      <c r="P197" s="174">
        <f>O197*H197</f>
        <v>0</v>
      </c>
      <c r="Q197" s="174">
        <v>0.001</v>
      </c>
      <c r="R197" s="174">
        <f>Q197*H197</f>
        <v>0.016</v>
      </c>
      <c r="S197" s="174">
        <v>0</v>
      </c>
      <c r="T197" s="17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6" t="s">
        <v>364</v>
      </c>
      <c r="AT197" s="176" t="s">
        <v>380</v>
      </c>
      <c r="AU197" s="176" t="s">
        <v>81</v>
      </c>
      <c r="AY197" s="19" t="s">
        <v>150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9" t="s">
        <v>79</v>
      </c>
      <c r="BK197" s="177">
        <f>ROUND(I197*H197,2)</f>
        <v>0</v>
      </c>
      <c r="BL197" s="19" t="s">
        <v>256</v>
      </c>
      <c r="BM197" s="176" t="s">
        <v>2103</v>
      </c>
    </row>
    <row r="198" s="2" customFormat="1" ht="16.5" customHeight="1">
      <c r="A198" s="38"/>
      <c r="B198" s="164"/>
      <c r="C198" s="210" t="s">
        <v>734</v>
      </c>
      <c r="D198" s="210" t="s">
        <v>380</v>
      </c>
      <c r="E198" s="211" t="s">
        <v>2104</v>
      </c>
      <c r="F198" s="212" t="s">
        <v>2105</v>
      </c>
      <c r="G198" s="213" t="s">
        <v>422</v>
      </c>
      <c r="H198" s="214">
        <v>12</v>
      </c>
      <c r="I198" s="215"/>
      <c r="J198" s="216">
        <f>ROUND(I198*H198,2)</f>
        <v>0</v>
      </c>
      <c r="K198" s="212" t="s">
        <v>3</v>
      </c>
      <c r="L198" s="217"/>
      <c r="M198" s="218" t="s">
        <v>3</v>
      </c>
      <c r="N198" s="219" t="s">
        <v>42</v>
      </c>
      <c r="O198" s="72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6" t="s">
        <v>364</v>
      </c>
      <c r="AT198" s="176" t="s">
        <v>380</v>
      </c>
      <c r="AU198" s="176" t="s">
        <v>81</v>
      </c>
      <c r="AY198" s="19" t="s">
        <v>150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9" t="s">
        <v>79</v>
      </c>
      <c r="BK198" s="177">
        <f>ROUND(I198*H198,2)</f>
        <v>0</v>
      </c>
      <c r="BL198" s="19" t="s">
        <v>256</v>
      </c>
      <c r="BM198" s="176" t="s">
        <v>2106</v>
      </c>
    </row>
    <row r="199" s="2" customFormat="1" ht="21.75" customHeight="1">
      <c r="A199" s="38"/>
      <c r="B199" s="164"/>
      <c r="C199" s="165" t="s">
        <v>737</v>
      </c>
      <c r="D199" s="165" t="s">
        <v>152</v>
      </c>
      <c r="E199" s="166" t="s">
        <v>2107</v>
      </c>
      <c r="F199" s="167" t="s">
        <v>2108</v>
      </c>
      <c r="G199" s="168" t="s">
        <v>207</v>
      </c>
      <c r="H199" s="169">
        <v>5</v>
      </c>
      <c r="I199" s="170"/>
      <c r="J199" s="171">
        <f>ROUND(I199*H199,2)</f>
        <v>0</v>
      </c>
      <c r="K199" s="167" t="s">
        <v>617</v>
      </c>
      <c r="L199" s="39"/>
      <c r="M199" s="172" t="s">
        <v>3</v>
      </c>
      <c r="N199" s="173" t="s">
        <v>42</v>
      </c>
      <c r="O199" s="72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6" t="s">
        <v>256</v>
      </c>
      <c r="AT199" s="176" t="s">
        <v>152</v>
      </c>
      <c r="AU199" s="176" t="s">
        <v>81</v>
      </c>
      <c r="AY199" s="19" t="s">
        <v>150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9" t="s">
        <v>79</v>
      </c>
      <c r="BK199" s="177">
        <f>ROUND(I199*H199,2)</f>
        <v>0</v>
      </c>
      <c r="BL199" s="19" t="s">
        <v>256</v>
      </c>
      <c r="BM199" s="176" t="s">
        <v>2109</v>
      </c>
    </row>
    <row r="200" s="2" customFormat="1" ht="16.5" customHeight="1">
      <c r="A200" s="38"/>
      <c r="B200" s="164"/>
      <c r="C200" s="210" t="s">
        <v>740</v>
      </c>
      <c r="D200" s="210" t="s">
        <v>380</v>
      </c>
      <c r="E200" s="211" t="s">
        <v>2110</v>
      </c>
      <c r="F200" s="212" t="s">
        <v>2111</v>
      </c>
      <c r="G200" s="213" t="s">
        <v>207</v>
      </c>
      <c r="H200" s="214">
        <v>4</v>
      </c>
      <c r="I200" s="215"/>
      <c r="J200" s="216">
        <f>ROUND(I200*H200,2)</f>
        <v>0</v>
      </c>
      <c r="K200" s="212" t="s">
        <v>617</v>
      </c>
      <c r="L200" s="217"/>
      <c r="M200" s="218" t="s">
        <v>3</v>
      </c>
      <c r="N200" s="219" t="s">
        <v>42</v>
      </c>
      <c r="O200" s="72"/>
      <c r="P200" s="174">
        <f>O200*H200</f>
        <v>0</v>
      </c>
      <c r="Q200" s="174">
        <v>0.00025000000000000001</v>
      </c>
      <c r="R200" s="174">
        <f>Q200*H200</f>
        <v>0.001</v>
      </c>
      <c r="S200" s="174">
        <v>0</v>
      </c>
      <c r="T200" s="17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6" t="s">
        <v>364</v>
      </c>
      <c r="AT200" s="176" t="s">
        <v>380</v>
      </c>
      <c r="AU200" s="176" t="s">
        <v>81</v>
      </c>
      <c r="AY200" s="19" t="s">
        <v>150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9" t="s">
        <v>79</v>
      </c>
      <c r="BK200" s="177">
        <f>ROUND(I200*H200,2)</f>
        <v>0</v>
      </c>
      <c r="BL200" s="19" t="s">
        <v>256</v>
      </c>
      <c r="BM200" s="176" t="s">
        <v>2112</v>
      </c>
    </row>
    <row r="201" s="2" customFormat="1" ht="21.75" customHeight="1">
      <c r="A201" s="38"/>
      <c r="B201" s="164"/>
      <c r="C201" s="165" t="s">
        <v>743</v>
      </c>
      <c r="D201" s="165" t="s">
        <v>152</v>
      </c>
      <c r="E201" s="166" t="s">
        <v>2113</v>
      </c>
      <c r="F201" s="167" t="s">
        <v>2114</v>
      </c>
      <c r="G201" s="168" t="s">
        <v>207</v>
      </c>
      <c r="H201" s="169">
        <v>6</v>
      </c>
      <c r="I201" s="170"/>
      <c r="J201" s="171">
        <f>ROUND(I201*H201,2)</f>
        <v>0</v>
      </c>
      <c r="K201" s="167" t="s">
        <v>617</v>
      </c>
      <c r="L201" s="39"/>
      <c r="M201" s="172" t="s">
        <v>3</v>
      </c>
      <c r="N201" s="173" t="s">
        <v>42</v>
      </c>
      <c r="O201" s="72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6" t="s">
        <v>256</v>
      </c>
      <c r="AT201" s="176" t="s">
        <v>152</v>
      </c>
      <c r="AU201" s="176" t="s">
        <v>81</v>
      </c>
      <c r="AY201" s="19" t="s">
        <v>150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9" t="s">
        <v>79</v>
      </c>
      <c r="BK201" s="177">
        <f>ROUND(I201*H201,2)</f>
        <v>0</v>
      </c>
      <c r="BL201" s="19" t="s">
        <v>256</v>
      </c>
      <c r="BM201" s="176" t="s">
        <v>2115</v>
      </c>
    </row>
    <row r="202" s="2" customFormat="1" ht="16.5" customHeight="1">
      <c r="A202" s="38"/>
      <c r="B202" s="164"/>
      <c r="C202" s="210" t="s">
        <v>747</v>
      </c>
      <c r="D202" s="210" t="s">
        <v>380</v>
      </c>
      <c r="E202" s="211" t="s">
        <v>2116</v>
      </c>
      <c r="F202" s="212" t="s">
        <v>2117</v>
      </c>
      <c r="G202" s="213" t="s">
        <v>207</v>
      </c>
      <c r="H202" s="214">
        <v>6</v>
      </c>
      <c r="I202" s="215"/>
      <c r="J202" s="216">
        <f>ROUND(I202*H202,2)</f>
        <v>0</v>
      </c>
      <c r="K202" s="212" t="s">
        <v>617</v>
      </c>
      <c r="L202" s="217"/>
      <c r="M202" s="218" t="s">
        <v>3</v>
      </c>
      <c r="N202" s="219" t="s">
        <v>42</v>
      </c>
      <c r="O202" s="72"/>
      <c r="P202" s="174">
        <f>O202*H202</f>
        <v>0</v>
      </c>
      <c r="Q202" s="174">
        <v>0.0040000000000000001</v>
      </c>
      <c r="R202" s="174">
        <f>Q202*H202</f>
        <v>0.024</v>
      </c>
      <c r="S202" s="174">
        <v>0</v>
      </c>
      <c r="T202" s="17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76" t="s">
        <v>364</v>
      </c>
      <c r="AT202" s="176" t="s">
        <v>380</v>
      </c>
      <c r="AU202" s="176" t="s">
        <v>81</v>
      </c>
      <c r="AY202" s="19" t="s">
        <v>150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9" t="s">
        <v>79</v>
      </c>
      <c r="BK202" s="177">
        <f>ROUND(I202*H202,2)</f>
        <v>0</v>
      </c>
      <c r="BL202" s="19" t="s">
        <v>256</v>
      </c>
      <c r="BM202" s="176" t="s">
        <v>2118</v>
      </c>
    </row>
    <row r="203" s="2" customFormat="1" ht="16.5" customHeight="1">
      <c r="A203" s="38"/>
      <c r="B203" s="164"/>
      <c r="C203" s="165" t="s">
        <v>751</v>
      </c>
      <c r="D203" s="165" t="s">
        <v>152</v>
      </c>
      <c r="E203" s="166" t="s">
        <v>2119</v>
      </c>
      <c r="F203" s="167" t="s">
        <v>2120</v>
      </c>
      <c r="G203" s="168" t="s">
        <v>422</v>
      </c>
      <c r="H203" s="169">
        <v>12</v>
      </c>
      <c r="I203" s="170"/>
      <c r="J203" s="171">
        <f>ROUND(I203*H203,2)</f>
        <v>0</v>
      </c>
      <c r="K203" s="167" t="s">
        <v>3</v>
      </c>
      <c r="L203" s="39"/>
      <c r="M203" s="172" t="s">
        <v>3</v>
      </c>
      <c r="N203" s="173" t="s">
        <v>42</v>
      </c>
      <c r="O203" s="72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6" t="s">
        <v>256</v>
      </c>
      <c r="AT203" s="176" t="s">
        <v>152</v>
      </c>
      <c r="AU203" s="176" t="s">
        <v>81</v>
      </c>
      <c r="AY203" s="19" t="s">
        <v>150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79</v>
      </c>
      <c r="BK203" s="177">
        <f>ROUND(I203*H203,2)</f>
        <v>0</v>
      </c>
      <c r="BL203" s="19" t="s">
        <v>256</v>
      </c>
      <c r="BM203" s="176" t="s">
        <v>2121</v>
      </c>
    </row>
    <row r="204" s="2" customFormat="1" ht="16.5" customHeight="1">
      <c r="A204" s="38"/>
      <c r="B204" s="164"/>
      <c r="C204" s="165" t="s">
        <v>757</v>
      </c>
      <c r="D204" s="165" t="s">
        <v>152</v>
      </c>
      <c r="E204" s="166" t="s">
        <v>2122</v>
      </c>
      <c r="F204" s="167" t="s">
        <v>2123</v>
      </c>
      <c r="G204" s="168" t="s">
        <v>207</v>
      </c>
      <c r="H204" s="169">
        <v>2</v>
      </c>
      <c r="I204" s="170"/>
      <c r="J204" s="171">
        <f>ROUND(I204*H204,2)</f>
        <v>0</v>
      </c>
      <c r="K204" s="167" t="s">
        <v>617</v>
      </c>
      <c r="L204" s="39"/>
      <c r="M204" s="172" t="s">
        <v>3</v>
      </c>
      <c r="N204" s="173" t="s">
        <v>42</v>
      </c>
      <c r="O204" s="72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76" t="s">
        <v>256</v>
      </c>
      <c r="AT204" s="176" t="s">
        <v>152</v>
      </c>
      <c r="AU204" s="176" t="s">
        <v>81</v>
      </c>
      <c r="AY204" s="19" t="s">
        <v>150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9" t="s">
        <v>79</v>
      </c>
      <c r="BK204" s="177">
        <f>ROUND(I204*H204,2)</f>
        <v>0</v>
      </c>
      <c r="BL204" s="19" t="s">
        <v>256</v>
      </c>
      <c r="BM204" s="176" t="s">
        <v>2124</v>
      </c>
    </row>
    <row r="205" s="2" customFormat="1" ht="16.5" customHeight="1">
      <c r="A205" s="38"/>
      <c r="B205" s="164"/>
      <c r="C205" s="210" t="s">
        <v>761</v>
      </c>
      <c r="D205" s="210" t="s">
        <v>380</v>
      </c>
      <c r="E205" s="211" t="s">
        <v>2116</v>
      </c>
      <c r="F205" s="212" t="s">
        <v>2117</v>
      </c>
      <c r="G205" s="213" t="s">
        <v>207</v>
      </c>
      <c r="H205" s="214">
        <v>2</v>
      </c>
      <c r="I205" s="215"/>
      <c r="J205" s="216">
        <f>ROUND(I205*H205,2)</f>
        <v>0</v>
      </c>
      <c r="K205" s="212" t="s">
        <v>617</v>
      </c>
      <c r="L205" s="217"/>
      <c r="M205" s="218" t="s">
        <v>3</v>
      </c>
      <c r="N205" s="219" t="s">
        <v>42</v>
      </c>
      <c r="O205" s="72"/>
      <c r="P205" s="174">
        <f>O205*H205</f>
        <v>0</v>
      </c>
      <c r="Q205" s="174">
        <v>0.0040000000000000001</v>
      </c>
      <c r="R205" s="174">
        <f>Q205*H205</f>
        <v>0.0080000000000000002</v>
      </c>
      <c r="S205" s="174">
        <v>0</v>
      </c>
      <c r="T205" s="17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6" t="s">
        <v>364</v>
      </c>
      <c r="AT205" s="176" t="s">
        <v>380</v>
      </c>
      <c r="AU205" s="176" t="s">
        <v>81</v>
      </c>
      <c r="AY205" s="19" t="s">
        <v>150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9" t="s">
        <v>79</v>
      </c>
      <c r="BK205" s="177">
        <f>ROUND(I205*H205,2)</f>
        <v>0</v>
      </c>
      <c r="BL205" s="19" t="s">
        <v>256</v>
      </c>
      <c r="BM205" s="176" t="s">
        <v>2125</v>
      </c>
    </row>
    <row r="206" s="2" customFormat="1" ht="16.5" customHeight="1">
      <c r="A206" s="38"/>
      <c r="B206" s="164"/>
      <c r="C206" s="210" t="s">
        <v>765</v>
      </c>
      <c r="D206" s="210" t="s">
        <v>380</v>
      </c>
      <c r="E206" s="211" t="s">
        <v>2126</v>
      </c>
      <c r="F206" s="212" t="s">
        <v>2127</v>
      </c>
      <c r="G206" s="213" t="s">
        <v>422</v>
      </c>
      <c r="H206" s="214">
        <v>2</v>
      </c>
      <c r="I206" s="215"/>
      <c r="J206" s="216">
        <f>ROUND(I206*H206,2)</f>
        <v>0</v>
      </c>
      <c r="K206" s="212" t="s">
        <v>3</v>
      </c>
      <c r="L206" s="217"/>
      <c r="M206" s="218" t="s">
        <v>3</v>
      </c>
      <c r="N206" s="219" t="s">
        <v>42</v>
      </c>
      <c r="O206" s="72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6" t="s">
        <v>364</v>
      </c>
      <c r="AT206" s="176" t="s">
        <v>380</v>
      </c>
      <c r="AU206" s="176" t="s">
        <v>81</v>
      </c>
      <c r="AY206" s="19" t="s">
        <v>150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9" t="s">
        <v>79</v>
      </c>
      <c r="BK206" s="177">
        <f>ROUND(I206*H206,2)</f>
        <v>0</v>
      </c>
      <c r="BL206" s="19" t="s">
        <v>256</v>
      </c>
      <c r="BM206" s="176" t="s">
        <v>2128</v>
      </c>
    </row>
    <row r="207" s="2" customFormat="1" ht="16.5" customHeight="1">
      <c r="A207" s="38"/>
      <c r="B207" s="164"/>
      <c r="C207" s="210" t="s">
        <v>769</v>
      </c>
      <c r="D207" s="210" t="s">
        <v>380</v>
      </c>
      <c r="E207" s="211" t="s">
        <v>2129</v>
      </c>
      <c r="F207" s="212" t="s">
        <v>2130</v>
      </c>
      <c r="G207" s="213" t="s">
        <v>422</v>
      </c>
      <c r="H207" s="214">
        <v>2</v>
      </c>
      <c r="I207" s="215"/>
      <c r="J207" s="216">
        <f>ROUND(I207*H207,2)</f>
        <v>0</v>
      </c>
      <c r="K207" s="212" t="s">
        <v>3</v>
      </c>
      <c r="L207" s="217"/>
      <c r="M207" s="218" t="s">
        <v>3</v>
      </c>
      <c r="N207" s="219" t="s">
        <v>42</v>
      </c>
      <c r="O207" s="72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364</v>
      </c>
      <c r="AT207" s="176" t="s">
        <v>380</v>
      </c>
      <c r="AU207" s="176" t="s">
        <v>81</v>
      </c>
      <c r="AY207" s="19" t="s">
        <v>150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79</v>
      </c>
      <c r="BK207" s="177">
        <f>ROUND(I207*H207,2)</f>
        <v>0</v>
      </c>
      <c r="BL207" s="19" t="s">
        <v>256</v>
      </c>
      <c r="BM207" s="176" t="s">
        <v>2131</v>
      </c>
    </row>
    <row r="208" s="2" customFormat="1" ht="16.5" customHeight="1">
      <c r="A208" s="38"/>
      <c r="B208" s="164"/>
      <c r="C208" s="210" t="s">
        <v>773</v>
      </c>
      <c r="D208" s="210" t="s">
        <v>380</v>
      </c>
      <c r="E208" s="211" t="s">
        <v>2132</v>
      </c>
      <c r="F208" s="212" t="s">
        <v>2133</v>
      </c>
      <c r="G208" s="213" t="s">
        <v>422</v>
      </c>
      <c r="H208" s="214">
        <v>1</v>
      </c>
      <c r="I208" s="215"/>
      <c r="J208" s="216">
        <f>ROUND(I208*H208,2)</f>
        <v>0</v>
      </c>
      <c r="K208" s="212" t="s">
        <v>3</v>
      </c>
      <c r="L208" s="217"/>
      <c r="M208" s="218" t="s">
        <v>3</v>
      </c>
      <c r="N208" s="219" t="s">
        <v>42</v>
      </c>
      <c r="O208" s="72"/>
      <c r="P208" s="174">
        <f>O208*H208</f>
        <v>0</v>
      </c>
      <c r="Q208" s="174">
        <v>0</v>
      </c>
      <c r="R208" s="174">
        <f>Q208*H208</f>
        <v>0</v>
      </c>
      <c r="S208" s="174">
        <v>0</v>
      </c>
      <c r="T208" s="17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76" t="s">
        <v>198</v>
      </c>
      <c r="AT208" s="176" t="s">
        <v>380</v>
      </c>
      <c r="AU208" s="176" t="s">
        <v>81</v>
      </c>
      <c r="AY208" s="19" t="s">
        <v>150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9" t="s">
        <v>79</v>
      </c>
      <c r="BK208" s="177">
        <f>ROUND(I208*H208,2)</f>
        <v>0</v>
      </c>
      <c r="BL208" s="19" t="s">
        <v>157</v>
      </c>
      <c r="BM208" s="176" t="s">
        <v>2134</v>
      </c>
    </row>
    <row r="209" s="12" customFormat="1" ht="22.8" customHeight="1">
      <c r="A209" s="12"/>
      <c r="B209" s="151"/>
      <c r="C209" s="12"/>
      <c r="D209" s="152" t="s">
        <v>70</v>
      </c>
      <c r="E209" s="162" t="s">
        <v>212</v>
      </c>
      <c r="F209" s="162" t="s">
        <v>2135</v>
      </c>
      <c r="G209" s="12"/>
      <c r="H209" s="12"/>
      <c r="I209" s="154"/>
      <c r="J209" s="163">
        <f>BK209</f>
        <v>0</v>
      </c>
      <c r="K209" s="12"/>
      <c r="L209" s="151"/>
      <c r="M209" s="156"/>
      <c r="N209" s="157"/>
      <c r="O209" s="157"/>
      <c r="P209" s="158">
        <f>SUM(P210:P213)</f>
        <v>0</v>
      </c>
      <c r="Q209" s="157"/>
      <c r="R209" s="158">
        <f>SUM(R210:R213)</f>
        <v>0</v>
      </c>
      <c r="S209" s="157"/>
      <c r="T209" s="159">
        <f>SUM(T210:T213)</f>
        <v>0.040744000000000002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2" t="s">
        <v>79</v>
      </c>
      <c r="AT209" s="160" t="s">
        <v>70</v>
      </c>
      <c r="AU209" s="160" t="s">
        <v>79</v>
      </c>
      <c r="AY209" s="152" t="s">
        <v>150</v>
      </c>
      <c r="BK209" s="161">
        <f>SUM(BK210:BK213)</f>
        <v>0</v>
      </c>
    </row>
    <row r="210" s="2" customFormat="1">
      <c r="A210" s="38"/>
      <c r="B210" s="164"/>
      <c r="C210" s="165" t="s">
        <v>779</v>
      </c>
      <c r="D210" s="165" t="s">
        <v>152</v>
      </c>
      <c r="E210" s="166" t="s">
        <v>2136</v>
      </c>
      <c r="F210" s="167" t="s">
        <v>2137</v>
      </c>
      <c r="G210" s="168" t="s">
        <v>207</v>
      </c>
      <c r="H210" s="169">
        <v>20</v>
      </c>
      <c r="I210" s="170"/>
      <c r="J210" s="171">
        <f>ROUND(I210*H210,2)</f>
        <v>0</v>
      </c>
      <c r="K210" s="167" t="s">
        <v>617</v>
      </c>
      <c r="L210" s="39"/>
      <c r="M210" s="172" t="s">
        <v>3</v>
      </c>
      <c r="N210" s="173" t="s">
        <v>42</v>
      </c>
      <c r="O210" s="72"/>
      <c r="P210" s="174">
        <f>O210*H210</f>
        <v>0</v>
      </c>
      <c r="Q210" s="174">
        <v>0</v>
      </c>
      <c r="R210" s="174">
        <f>Q210*H210</f>
        <v>0</v>
      </c>
      <c r="S210" s="174">
        <v>0.00023000000000000001</v>
      </c>
      <c r="T210" s="175">
        <f>S210*H210</f>
        <v>0.0045999999999999999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76" t="s">
        <v>256</v>
      </c>
      <c r="AT210" s="176" t="s">
        <v>152</v>
      </c>
      <c r="AU210" s="176" t="s">
        <v>81</v>
      </c>
      <c r="AY210" s="19" t="s">
        <v>150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9" t="s">
        <v>79</v>
      </c>
      <c r="BK210" s="177">
        <f>ROUND(I210*H210,2)</f>
        <v>0</v>
      </c>
      <c r="BL210" s="19" t="s">
        <v>256</v>
      </c>
      <c r="BM210" s="176" t="s">
        <v>2138</v>
      </c>
    </row>
    <row r="211" s="2" customFormat="1" ht="44.25" customHeight="1">
      <c r="A211" s="38"/>
      <c r="B211" s="164"/>
      <c r="C211" s="165" t="s">
        <v>788</v>
      </c>
      <c r="D211" s="165" t="s">
        <v>152</v>
      </c>
      <c r="E211" s="166" t="s">
        <v>2139</v>
      </c>
      <c r="F211" s="167" t="s">
        <v>2140</v>
      </c>
      <c r="G211" s="168" t="s">
        <v>207</v>
      </c>
      <c r="H211" s="169">
        <v>3</v>
      </c>
      <c r="I211" s="170"/>
      <c r="J211" s="171">
        <f>ROUND(I211*H211,2)</f>
        <v>0</v>
      </c>
      <c r="K211" s="167" t="s">
        <v>617</v>
      </c>
      <c r="L211" s="39"/>
      <c r="M211" s="172" t="s">
        <v>3</v>
      </c>
      <c r="N211" s="173" t="s">
        <v>42</v>
      </c>
      <c r="O211" s="72"/>
      <c r="P211" s="174">
        <f>O211*H211</f>
        <v>0</v>
      </c>
      <c r="Q211" s="174">
        <v>0</v>
      </c>
      <c r="R211" s="174">
        <f>Q211*H211</f>
        <v>0</v>
      </c>
      <c r="S211" s="174">
        <v>4.8000000000000001E-05</v>
      </c>
      <c r="T211" s="175">
        <f>S211*H211</f>
        <v>0.000144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256</v>
      </c>
      <c r="AT211" s="176" t="s">
        <v>152</v>
      </c>
      <c r="AU211" s="176" t="s">
        <v>81</v>
      </c>
      <c r="AY211" s="19" t="s">
        <v>150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79</v>
      </c>
      <c r="BK211" s="177">
        <f>ROUND(I211*H211,2)</f>
        <v>0</v>
      </c>
      <c r="BL211" s="19" t="s">
        <v>256</v>
      </c>
      <c r="BM211" s="176" t="s">
        <v>2141</v>
      </c>
    </row>
    <row r="212" s="2" customFormat="1">
      <c r="A212" s="38"/>
      <c r="B212" s="164"/>
      <c r="C212" s="165" t="s">
        <v>794</v>
      </c>
      <c r="D212" s="165" t="s">
        <v>152</v>
      </c>
      <c r="E212" s="166" t="s">
        <v>2142</v>
      </c>
      <c r="F212" s="167" t="s">
        <v>2143</v>
      </c>
      <c r="G212" s="168" t="s">
        <v>207</v>
      </c>
      <c r="H212" s="169">
        <v>1</v>
      </c>
      <c r="I212" s="170"/>
      <c r="J212" s="171">
        <f>ROUND(I212*H212,2)</f>
        <v>0</v>
      </c>
      <c r="K212" s="167" t="s">
        <v>3</v>
      </c>
      <c r="L212" s="39"/>
      <c r="M212" s="172" t="s">
        <v>3</v>
      </c>
      <c r="N212" s="173" t="s">
        <v>42</v>
      </c>
      <c r="O212" s="72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76" t="s">
        <v>256</v>
      </c>
      <c r="AT212" s="176" t="s">
        <v>152</v>
      </c>
      <c r="AU212" s="176" t="s">
        <v>81</v>
      </c>
      <c r="AY212" s="19" t="s">
        <v>150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9" t="s">
        <v>79</v>
      </c>
      <c r="BK212" s="177">
        <f>ROUND(I212*H212,2)</f>
        <v>0</v>
      </c>
      <c r="BL212" s="19" t="s">
        <v>256</v>
      </c>
      <c r="BM212" s="176" t="s">
        <v>2144</v>
      </c>
    </row>
    <row r="213" s="2" customFormat="1" ht="44.25" customHeight="1">
      <c r="A213" s="38"/>
      <c r="B213" s="164"/>
      <c r="C213" s="165" t="s">
        <v>800</v>
      </c>
      <c r="D213" s="165" t="s">
        <v>152</v>
      </c>
      <c r="E213" s="166" t="s">
        <v>2145</v>
      </c>
      <c r="F213" s="167" t="s">
        <v>2146</v>
      </c>
      <c r="G213" s="168" t="s">
        <v>207</v>
      </c>
      <c r="H213" s="169">
        <v>36</v>
      </c>
      <c r="I213" s="170"/>
      <c r="J213" s="171">
        <f>ROUND(I213*H213,2)</f>
        <v>0</v>
      </c>
      <c r="K213" s="167" t="s">
        <v>617</v>
      </c>
      <c r="L213" s="39"/>
      <c r="M213" s="172" t="s">
        <v>3</v>
      </c>
      <c r="N213" s="173" t="s">
        <v>42</v>
      </c>
      <c r="O213" s="72"/>
      <c r="P213" s="174">
        <f>O213*H213</f>
        <v>0</v>
      </c>
      <c r="Q213" s="174">
        <v>0</v>
      </c>
      <c r="R213" s="174">
        <f>Q213*H213</f>
        <v>0</v>
      </c>
      <c r="S213" s="174">
        <v>0.001</v>
      </c>
      <c r="T213" s="175">
        <f>S213*H213</f>
        <v>0.036000000000000004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6" t="s">
        <v>256</v>
      </c>
      <c r="AT213" s="176" t="s">
        <v>152</v>
      </c>
      <c r="AU213" s="176" t="s">
        <v>81</v>
      </c>
      <c r="AY213" s="19" t="s">
        <v>150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9" t="s">
        <v>79</v>
      </c>
      <c r="BK213" s="177">
        <f>ROUND(I213*H213,2)</f>
        <v>0</v>
      </c>
      <c r="BL213" s="19" t="s">
        <v>256</v>
      </c>
      <c r="BM213" s="176" t="s">
        <v>2147</v>
      </c>
    </row>
    <row r="214" s="12" customFormat="1" ht="25.92" customHeight="1">
      <c r="A214" s="12"/>
      <c r="B214" s="151"/>
      <c r="C214" s="12"/>
      <c r="D214" s="152" t="s">
        <v>70</v>
      </c>
      <c r="E214" s="153" t="s">
        <v>2148</v>
      </c>
      <c r="F214" s="153" t="s">
        <v>2149</v>
      </c>
      <c r="G214" s="12"/>
      <c r="H214" s="12"/>
      <c r="I214" s="154"/>
      <c r="J214" s="155">
        <f>BK214</f>
        <v>0</v>
      </c>
      <c r="K214" s="12"/>
      <c r="L214" s="151"/>
      <c r="M214" s="156"/>
      <c r="N214" s="157"/>
      <c r="O214" s="157"/>
      <c r="P214" s="158">
        <f>SUM(P215:P226)</f>
        <v>0</v>
      </c>
      <c r="Q214" s="157"/>
      <c r="R214" s="158">
        <f>SUM(R215:R226)</f>
        <v>0</v>
      </c>
      <c r="S214" s="157"/>
      <c r="T214" s="159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2" t="s">
        <v>79</v>
      </c>
      <c r="AT214" s="160" t="s">
        <v>70</v>
      </c>
      <c r="AU214" s="160" t="s">
        <v>71</v>
      </c>
      <c r="AY214" s="152" t="s">
        <v>150</v>
      </c>
      <c r="BK214" s="161">
        <f>SUM(BK215:BK226)</f>
        <v>0</v>
      </c>
    </row>
    <row r="215" s="2" customFormat="1" ht="16.5" customHeight="1">
      <c r="A215" s="38"/>
      <c r="B215" s="164"/>
      <c r="C215" s="165" t="s">
        <v>806</v>
      </c>
      <c r="D215" s="165" t="s">
        <v>152</v>
      </c>
      <c r="E215" s="166" t="s">
        <v>2150</v>
      </c>
      <c r="F215" s="167" t="s">
        <v>1112</v>
      </c>
      <c r="G215" s="168" t="s">
        <v>417</v>
      </c>
      <c r="H215" s="169">
        <v>1</v>
      </c>
      <c r="I215" s="170"/>
      <c r="J215" s="171">
        <f>ROUND(I215*H215,2)</f>
        <v>0</v>
      </c>
      <c r="K215" s="167" t="s">
        <v>617</v>
      </c>
      <c r="L215" s="39"/>
      <c r="M215" s="172" t="s">
        <v>3</v>
      </c>
      <c r="N215" s="173" t="s">
        <v>42</v>
      </c>
      <c r="O215" s="72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6" t="s">
        <v>1091</v>
      </c>
      <c r="AT215" s="176" t="s">
        <v>152</v>
      </c>
      <c r="AU215" s="176" t="s">
        <v>79</v>
      </c>
      <c r="AY215" s="19" t="s">
        <v>150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9" t="s">
        <v>79</v>
      </c>
      <c r="BK215" s="177">
        <f>ROUND(I215*H215,2)</f>
        <v>0</v>
      </c>
      <c r="BL215" s="19" t="s">
        <v>1091</v>
      </c>
      <c r="BM215" s="176" t="s">
        <v>2151</v>
      </c>
    </row>
    <row r="216" s="2" customFormat="1" ht="16.5" customHeight="1">
      <c r="A216" s="38"/>
      <c r="B216" s="164"/>
      <c r="C216" s="165" t="s">
        <v>812</v>
      </c>
      <c r="D216" s="165" t="s">
        <v>152</v>
      </c>
      <c r="E216" s="166" t="s">
        <v>2152</v>
      </c>
      <c r="F216" s="167" t="s">
        <v>2153</v>
      </c>
      <c r="G216" s="168" t="s">
        <v>422</v>
      </c>
      <c r="H216" s="169">
        <v>1</v>
      </c>
      <c r="I216" s="170"/>
      <c r="J216" s="171">
        <f>ROUND(I216*H216,2)</f>
        <v>0</v>
      </c>
      <c r="K216" s="167" t="s">
        <v>3</v>
      </c>
      <c r="L216" s="39"/>
      <c r="M216" s="172" t="s">
        <v>3</v>
      </c>
      <c r="N216" s="173" t="s">
        <v>42</v>
      </c>
      <c r="O216" s="72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76" t="s">
        <v>157</v>
      </c>
      <c r="AT216" s="176" t="s">
        <v>152</v>
      </c>
      <c r="AU216" s="176" t="s">
        <v>79</v>
      </c>
      <c r="AY216" s="19" t="s">
        <v>150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9" t="s">
        <v>79</v>
      </c>
      <c r="BK216" s="177">
        <f>ROUND(I216*H216,2)</f>
        <v>0</v>
      </c>
      <c r="BL216" s="19" t="s">
        <v>157</v>
      </c>
      <c r="BM216" s="176" t="s">
        <v>2154</v>
      </c>
    </row>
    <row r="217" s="2" customFormat="1" ht="16.5" customHeight="1">
      <c r="A217" s="38"/>
      <c r="B217" s="164"/>
      <c r="C217" s="210" t="s">
        <v>819</v>
      </c>
      <c r="D217" s="210" t="s">
        <v>380</v>
      </c>
      <c r="E217" s="211" t="s">
        <v>2155</v>
      </c>
      <c r="F217" s="212" t="s">
        <v>2156</v>
      </c>
      <c r="G217" s="213" t="s">
        <v>422</v>
      </c>
      <c r="H217" s="214">
        <v>1</v>
      </c>
      <c r="I217" s="215"/>
      <c r="J217" s="216">
        <f>ROUND(I217*H217,2)</f>
        <v>0</v>
      </c>
      <c r="K217" s="212" t="s">
        <v>3</v>
      </c>
      <c r="L217" s="217"/>
      <c r="M217" s="218" t="s">
        <v>3</v>
      </c>
      <c r="N217" s="219" t="s">
        <v>42</v>
      </c>
      <c r="O217" s="72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76" t="s">
        <v>198</v>
      </c>
      <c r="AT217" s="176" t="s">
        <v>380</v>
      </c>
      <c r="AU217" s="176" t="s">
        <v>79</v>
      </c>
      <c r="AY217" s="19" t="s">
        <v>150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9" t="s">
        <v>79</v>
      </c>
      <c r="BK217" s="177">
        <f>ROUND(I217*H217,2)</f>
        <v>0</v>
      </c>
      <c r="BL217" s="19" t="s">
        <v>157</v>
      </c>
      <c r="BM217" s="176" t="s">
        <v>2157</v>
      </c>
    </row>
    <row r="218" s="2" customFormat="1" ht="16.5" customHeight="1">
      <c r="A218" s="38"/>
      <c r="B218" s="164"/>
      <c r="C218" s="210" t="s">
        <v>828</v>
      </c>
      <c r="D218" s="210" t="s">
        <v>380</v>
      </c>
      <c r="E218" s="211" t="s">
        <v>2158</v>
      </c>
      <c r="F218" s="212" t="s">
        <v>2159</v>
      </c>
      <c r="G218" s="213" t="s">
        <v>422</v>
      </c>
      <c r="H218" s="214">
        <v>1</v>
      </c>
      <c r="I218" s="215"/>
      <c r="J218" s="216">
        <f>ROUND(I218*H218,2)</f>
        <v>0</v>
      </c>
      <c r="K218" s="212" t="s">
        <v>3</v>
      </c>
      <c r="L218" s="217"/>
      <c r="M218" s="218" t="s">
        <v>3</v>
      </c>
      <c r="N218" s="219" t="s">
        <v>42</v>
      </c>
      <c r="O218" s="72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198</v>
      </c>
      <c r="AT218" s="176" t="s">
        <v>380</v>
      </c>
      <c r="AU218" s="176" t="s">
        <v>79</v>
      </c>
      <c r="AY218" s="19" t="s">
        <v>150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79</v>
      </c>
      <c r="BK218" s="177">
        <f>ROUND(I218*H218,2)</f>
        <v>0</v>
      </c>
      <c r="BL218" s="19" t="s">
        <v>157</v>
      </c>
      <c r="BM218" s="176" t="s">
        <v>2160</v>
      </c>
    </row>
    <row r="219" s="2" customFormat="1" ht="44.25" customHeight="1">
      <c r="A219" s="38"/>
      <c r="B219" s="164"/>
      <c r="C219" s="165" t="s">
        <v>836</v>
      </c>
      <c r="D219" s="165" t="s">
        <v>152</v>
      </c>
      <c r="E219" s="166" t="s">
        <v>2161</v>
      </c>
      <c r="F219" s="167" t="s">
        <v>2162</v>
      </c>
      <c r="G219" s="168" t="s">
        <v>207</v>
      </c>
      <c r="H219" s="169">
        <v>1</v>
      </c>
      <c r="I219" s="170"/>
      <c r="J219" s="171">
        <f>ROUND(I219*H219,2)</f>
        <v>0</v>
      </c>
      <c r="K219" s="167" t="s">
        <v>617</v>
      </c>
      <c r="L219" s="39"/>
      <c r="M219" s="172" t="s">
        <v>3</v>
      </c>
      <c r="N219" s="173" t="s">
        <v>42</v>
      </c>
      <c r="O219" s="72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6" t="s">
        <v>256</v>
      </c>
      <c r="AT219" s="176" t="s">
        <v>152</v>
      </c>
      <c r="AU219" s="176" t="s">
        <v>79</v>
      </c>
      <c r="AY219" s="19" t="s">
        <v>150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9" t="s">
        <v>79</v>
      </c>
      <c r="BK219" s="177">
        <f>ROUND(I219*H219,2)</f>
        <v>0</v>
      </c>
      <c r="BL219" s="19" t="s">
        <v>256</v>
      </c>
      <c r="BM219" s="176" t="s">
        <v>2163</v>
      </c>
    </row>
    <row r="220" s="2" customFormat="1" ht="16.5" customHeight="1">
      <c r="A220" s="38"/>
      <c r="B220" s="164"/>
      <c r="C220" s="210" t="s">
        <v>842</v>
      </c>
      <c r="D220" s="210" t="s">
        <v>380</v>
      </c>
      <c r="E220" s="211" t="s">
        <v>998</v>
      </c>
      <c r="F220" s="212" t="s">
        <v>2164</v>
      </c>
      <c r="G220" s="213" t="s">
        <v>207</v>
      </c>
      <c r="H220" s="214">
        <v>1</v>
      </c>
      <c r="I220" s="215"/>
      <c r="J220" s="216">
        <f>ROUND(I220*H220,2)</f>
        <v>0</v>
      </c>
      <c r="K220" s="212" t="s">
        <v>3</v>
      </c>
      <c r="L220" s="217"/>
      <c r="M220" s="218" t="s">
        <v>3</v>
      </c>
      <c r="N220" s="219" t="s">
        <v>42</v>
      </c>
      <c r="O220" s="72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76" t="s">
        <v>198</v>
      </c>
      <c r="AT220" s="176" t="s">
        <v>380</v>
      </c>
      <c r="AU220" s="176" t="s">
        <v>79</v>
      </c>
      <c r="AY220" s="19" t="s">
        <v>150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9" t="s">
        <v>79</v>
      </c>
      <c r="BK220" s="177">
        <f>ROUND(I220*H220,2)</f>
        <v>0</v>
      </c>
      <c r="BL220" s="19" t="s">
        <v>157</v>
      </c>
      <c r="BM220" s="176" t="s">
        <v>2165</v>
      </c>
    </row>
    <row r="221" s="2" customFormat="1" ht="16.5" customHeight="1">
      <c r="A221" s="38"/>
      <c r="B221" s="164"/>
      <c r="C221" s="210" t="s">
        <v>848</v>
      </c>
      <c r="D221" s="210" t="s">
        <v>380</v>
      </c>
      <c r="E221" s="211" t="s">
        <v>1002</v>
      </c>
      <c r="F221" s="212" t="s">
        <v>2166</v>
      </c>
      <c r="G221" s="213" t="s">
        <v>422</v>
      </c>
      <c r="H221" s="214">
        <v>1</v>
      </c>
      <c r="I221" s="215"/>
      <c r="J221" s="216">
        <f>ROUND(I221*H221,2)</f>
        <v>0</v>
      </c>
      <c r="K221" s="212" t="s">
        <v>3</v>
      </c>
      <c r="L221" s="217"/>
      <c r="M221" s="218" t="s">
        <v>3</v>
      </c>
      <c r="N221" s="219" t="s">
        <v>42</v>
      </c>
      <c r="O221" s="72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6" t="s">
        <v>198</v>
      </c>
      <c r="AT221" s="176" t="s">
        <v>380</v>
      </c>
      <c r="AU221" s="176" t="s">
        <v>79</v>
      </c>
      <c r="AY221" s="19" t="s">
        <v>150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9" t="s">
        <v>79</v>
      </c>
      <c r="BK221" s="177">
        <f>ROUND(I221*H221,2)</f>
        <v>0</v>
      </c>
      <c r="BL221" s="19" t="s">
        <v>157</v>
      </c>
      <c r="BM221" s="176" t="s">
        <v>2167</v>
      </c>
    </row>
    <row r="222" s="2" customFormat="1" ht="16.5" customHeight="1">
      <c r="A222" s="38"/>
      <c r="B222" s="164"/>
      <c r="C222" s="210" t="s">
        <v>854</v>
      </c>
      <c r="D222" s="210" t="s">
        <v>380</v>
      </c>
      <c r="E222" s="211" t="s">
        <v>2168</v>
      </c>
      <c r="F222" s="212" t="s">
        <v>2169</v>
      </c>
      <c r="G222" s="213" t="s">
        <v>1211</v>
      </c>
      <c r="H222" s="214">
        <v>1</v>
      </c>
      <c r="I222" s="215"/>
      <c r="J222" s="216">
        <f>ROUND(I222*H222,2)</f>
        <v>0</v>
      </c>
      <c r="K222" s="212" t="s">
        <v>3</v>
      </c>
      <c r="L222" s="217"/>
      <c r="M222" s="218" t="s">
        <v>3</v>
      </c>
      <c r="N222" s="219" t="s">
        <v>42</v>
      </c>
      <c r="O222" s="72"/>
      <c r="P222" s="174">
        <f>O222*H222</f>
        <v>0</v>
      </c>
      <c r="Q222" s="174">
        <v>0</v>
      </c>
      <c r="R222" s="174">
        <f>Q222*H222</f>
        <v>0</v>
      </c>
      <c r="S222" s="174">
        <v>0</v>
      </c>
      <c r="T222" s="17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6" t="s">
        <v>198</v>
      </c>
      <c r="AT222" s="176" t="s">
        <v>380</v>
      </c>
      <c r="AU222" s="176" t="s">
        <v>79</v>
      </c>
      <c r="AY222" s="19" t="s">
        <v>150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79</v>
      </c>
      <c r="BK222" s="177">
        <f>ROUND(I222*H222,2)</f>
        <v>0</v>
      </c>
      <c r="BL222" s="19" t="s">
        <v>157</v>
      </c>
      <c r="BM222" s="176" t="s">
        <v>2170</v>
      </c>
    </row>
    <row r="223" s="2" customFormat="1" ht="16.5" customHeight="1">
      <c r="A223" s="38"/>
      <c r="B223" s="164"/>
      <c r="C223" s="210" t="s">
        <v>866</v>
      </c>
      <c r="D223" s="210" t="s">
        <v>380</v>
      </c>
      <c r="E223" s="211" t="s">
        <v>2171</v>
      </c>
      <c r="F223" s="212" t="s">
        <v>2172</v>
      </c>
      <c r="G223" s="213" t="s">
        <v>1211</v>
      </c>
      <c r="H223" s="214">
        <v>5</v>
      </c>
      <c r="I223" s="215"/>
      <c r="J223" s="216">
        <f>ROUND(I223*H223,2)</f>
        <v>0</v>
      </c>
      <c r="K223" s="212" t="s">
        <v>3</v>
      </c>
      <c r="L223" s="217"/>
      <c r="M223" s="218" t="s">
        <v>3</v>
      </c>
      <c r="N223" s="219" t="s">
        <v>42</v>
      </c>
      <c r="O223" s="72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6" t="s">
        <v>198</v>
      </c>
      <c r="AT223" s="176" t="s">
        <v>380</v>
      </c>
      <c r="AU223" s="176" t="s">
        <v>79</v>
      </c>
      <c r="AY223" s="19" t="s">
        <v>150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9" t="s">
        <v>79</v>
      </c>
      <c r="BK223" s="177">
        <f>ROUND(I223*H223,2)</f>
        <v>0</v>
      </c>
      <c r="BL223" s="19" t="s">
        <v>157</v>
      </c>
      <c r="BM223" s="176" t="s">
        <v>2173</v>
      </c>
    </row>
    <row r="224" s="2" customFormat="1" ht="44.25" customHeight="1">
      <c r="A224" s="38"/>
      <c r="B224" s="164"/>
      <c r="C224" s="165" t="s">
        <v>871</v>
      </c>
      <c r="D224" s="165" t="s">
        <v>152</v>
      </c>
      <c r="E224" s="166" t="s">
        <v>2174</v>
      </c>
      <c r="F224" s="167" t="s">
        <v>2175</v>
      </c>
      <c r="G224" s="168" t="s">
        <v>181</v>
      </c>
      <c r="H224" s="169">
        <v>1</v>
      </c>
      <c r="I224" s="170"/>
      <c r="J224" s="171">
        <f>ROUND(I224*H224,2)</f>
        <v>0</v>
      </c>
      <c r="K224" s="167" t="s">
        <v>617</v>
      </c>
      <c r="L224" s="39"/>
      <c r="M224" s="172" t="s">
        <v>3</v>
      </c>
      <c r="N224" s="173" t="s">
        <v>42</v>
      </c>
      <c r="O224" s="72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76" t="s">
        <v>157</v>
      </c>
      <c r="AT224" s="176" t="s">
        <v>152</v>
      </c>
      <c r="AU224" s="176" t="s">
        <v>79</v>
      </c>
      <c r="AY224" s="19" t="s">
        <v>150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9" t="s">
        <v>79</v>
      </c>
      <c r="BK224" s="177">
        <f>ROUND(I224*H224,2)</f>
        <v>0</v>
      </c>
      <c r="BL224" s="19" t="s">
        <v>157</v>
      </c>
      <c r="BM224" s="176" t="s">
        <v>2176</v>
      </c>
    </row>
    <row r="225" s="2" customFormat="1" ht="21.75" customHeight="1">
      <c r="A225" s="38"/>
      <c r="B225" s="164"/>
      <c r="C225" s="210" t="s">
        <v>876</v>
      </c>
      <c r="D225" s="210" t="s">
        <v>380</v>
      </c>
      <c r="E225" s="211" t="s">
        <v>2044</v>
      </c>
      <c r="F225" s="212" t="s">
        <v>2045</v>
      </c>
      <c r="G225" s="213" t="s">
        <v>422</v>
      </c>
      <c r="H225" s="214">
        <v>1</v>
      </c>
      <c r="I225" s="215"/>
      <c r="J225" s="216">
        <f>ROUND(I225*H225,2)</f>
        <v>0</v>
      </c>
      <c r="K225" s="212" t="s">
        <v>3</v>
      </c>
      <c r="L225" s="217"/>
      <c r="M225" s="218" t="s">
        <v>3</v>
      </c>
      <c r="N225" s="219" t="s">
        <v>42</v>
      </c>
      <c r="O225" s="72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6" t="s">
        <v>198</v>
      </c>
      <c r="AT225" s="176" t="s">
        <v>380</v>
      </c>
      <c r="AU225" s="176" t="s">
        <v>79</v>
      </c>
      <c r="AY225" s="19" t="s">
        <v>150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9" t="s">
        <v>79</v>
      </c>
      <c r="BK225" s="177">
        <f>ROUND(I225*H225,2)</f>
        <v>0</v>
      </c>
      <c r="BL225" s="19" t="s">
        <v>157</v>
      </c>
      <c r="BM225" s="176" t="s">
        <v>2177</v>
      </c>
    </row>
    <row r="226" s="2" customFormat="1" ht="16.5" customHeight="1">
      <c r="A226" s="38"/>
      <c r="B226" s="164"/>
      <c r="C226" s="165" t="s">
        <v>881</v>
      </c>
      <c r="D226" s="165" t="s">
        <v>152</v>
      </c>
      <c r="E226" s="166" t="s">
        <v>2132</v>
      </c>
      <c r="F226" s="167" t="s">
        <v>2178</v>
      </c>
      <c r="G226" s="168" t="s">
        <v>417</v>
      </c>
      <c r="H226" s="169">
        <v>1</v>
      </c>
      <c r="I226" s="170"/>
      <c r="J226" s="171">
        <f>ROUND(I226*H226,2)</f>
        <v>0</v>
      </c>
      <c r="K226" s="167" t="s">
        <v>3</v>
      </c>
      <c r="L226" s="39"/>
      <c r="M226" s="220" t="s">
        <v>3</v>
      </c>
      <c r="N226" s="221" t="s">
        <v>42</v>
      </c>
      <c r="O226" s="222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76" t="s">
        <v>157</v>
      </c>
      <c r="AT226" s="176" t="s">
        <v>152</v>
      </c>
      <c r="AU226" s="176" t="s">
        <v>79</v>
      </c>
      <c r="AY226" s="19" t="s">
        <v>150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9" t="s">
        <v>79</v>
      </c>
      <c r="BK226" s="177">
        <f>ROUND(I226*H226,2)</f>
        <v>0</v>
      </c>
      <c r="BL226" s="19" t="s">
        <v>157</v>
      </c>
      <c r="BM226" s="176" t="s">
        <v>2179</v>
      </c>
    </row>
    <row r="227" s="2" customFormat="1" ht="6.96" customHeight="1">
      <c r="A227" s="38"/>
      <c r="B227" s="55"/>
      <c r="C227" s="56"/>
      <c r="D227" s="56"/>
      <c r="E227" s="56"/>
      <c r="F227" s="56"/>
      <c r="G227" s="56"/>
      <c r="H227" s="56"/>
      <c r="I227" s="56"/>
      <c r="J227" s="56"/>
      <c r="K227" s="56"/>
      <c r="L227" s="39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autoFilter ref="C91:K22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hidden="1" s="1" customFormat="1" ht="24.96" customHeight="1">
      <c r="B4" s="22"/>
      <c r="D4" s="23" t="s">
        <v>103</v>
      </c>
      <c r="L4" s="22"/>
      <c r="M4" s="114" t="s">
        <v>11</v>
      </c>
      <c r="AT4" s="19" t="s">
        <v>4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17</v>
      </c>
      <c r="L6" s="22"/>
    </row>
    <row r="7" hidden="1" s="1" customFormat="1" ht="16.5" customHeight="1">
      <c r="B7" s="22"/>
      <c r="E7" s="115" t="str">
        <f>'Rekapitulace stavby'!K6</f>
        <v>MŠ Delfínek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104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2" t="s">
        <v>2180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21</v>
      </c>
      <c r="E12" s="38"/>
      <c r="F12" s="27" t="s">
        <v>18</v>
      </c>
      <c r="G12" s="38"/>
      <c r="H12" s="38"/>
      <c r="I12" s="32" t="s">
        <v>22</v>
      </c>
      <c r="J12" s="64" t="str">
        <f>'Rekapitulace stavby'!AN8</f>
        <v>3. 2. 2021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ROUND(J86,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ROUND((SUM(BE86:BE138)),  2)</f>
        <v>0</v>
      </c>
      <c r="G33" s="38"/>
      <c r="H33" s="38"/>
      <c r="I33" s="123">
        <v>0.20999999999999999</v>
      </c>
      <c r="J33" s="122">
        <f>ROUND(((SUM(BE86:BE138))*I33),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22">
        <f>ROUND((SUM(BF86:BF138)),  2)</f>
        <v>0</v>
      </c>
      <c r="G34" s="38"/>
      <c r="H34" s="38"/>
      <c r="I34" s="123">
        <v>0.14999999999999999</v>
      </c>
      <c r="J34" s="122">
        <f>ROUND(((SUM(BF86:BF138))*I34),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ROUND((SUM(BG86:BG138)),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ROUND((SUM(BH86:BH138)),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ROUND((SUM(BI86:BI138)),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MŠ Delfínek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D.1.4.H - Přípojka kanalizace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MŠ Delfínek</v>
      </c>
      <c r="G52" s="38"/>
      <c r="H52" s="38"/>
      <c r="I52" s="32" t="s">
        <v>22</v>
      </c>
      <c r="J52" s="64" t="str">
        <f>IF(J12="","",J12)</f>
        <v>3. 2. 2021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38"/>
      <c r="E54" s="38"/>
      <c r="F54" s="27" t="str">
        <f>E15</f>
        <v>Statutární město Liberec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33</v>
      </c>
      <c r="J55" s="36" t="str">
        <f>E24</f>
        <v>DIGITRONIC CZ s.r.o.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107</v>
      </c>
      <c r="D57" s="124"/>
      <c r="E57" s="124"/>
      <c r="F57" s="124"/>
      <c r="G57" s="124"/>
      <c r="H57" s="124"/>
      <c r="I57" s="124"/>
      <c r="J57" s="131" t="s">
        <v>108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J86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109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J87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2181</v>
      </c>
      <c r="E61" s="139"/>
      <c r="F61" s="139"/>
      <c r="G61" s="139"/>
      <c r="H61" s="139"/>
      <c r="I61" s="139"/>
      <c r="J61" s="140">
        <f>J88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7"/>
      <c r="C62" s="10"/>
      <c r="D62" s="138" t="s">
        <v>2182</v>
      </c>
      <c r="E62" s="139"/>
      <c r="F62" s="139"/>
      <c r="G62" s="139"/>
      <c r="H62" s="139"/>
      <c r="I62" s="139"/>
      <c r="J62" s="140">
        <f>J89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2183</v>
      </c>
      <c r="E63" s="139"/>
      <c r="F63" s="139"/>
      <c r="G63" s="139"/>
      <c r="H63" s="139"/>
      <c r="I63" s="139"/>
      <c r="J63" s="140">
        <f>J107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37"/>
      <c r="C64" s="10"/>
      <c r="D64" s="138" t="s">
        <v>2184</v>
      </c>
      <c r="E64" s="139"/>
      <c r="F64" s="139"/>
      <c r="G64" s="139"/>
      <c r="H64" s="139"/>
      <c r="I64" s="139"/>
      <c r="J64" s="140">
        <f>J108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37"/>
      <c r="C65" s="10"/>
      <c r="D65" s="138" t="s">
        <v>2185</v>
      </c>
      <c r="E65" s="139"/>
      <c r="F65" s="139"/>
      <c r="G65" s="139"/>
      <c r="H65" s="139"/>
      <c r="I65" s="139"/>
      <c r="J65" s="140">
        <f>J126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3"/>
      <c r="C66" s="9"/>
      <c r="D66" s="134" t="s">
        <v>1126</v>
      </c>
      <c r="E66" s="135"/>
      <c r="F66" s="135"/>
      <c r="G66" s="135"/>
      <c r="H66" s="135"/>
      <c r="I66" s="135"/>
      <c r="J66" s="136">
        <f>J134</f>
        <v>0</v>
      </c>
      <c r="K66" s="9"/>
      <c r="L66" s="13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8"/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17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38"/>
      <c r="D76" s="38"/>
      <c r="E76" s="115" t="str">
        <f>E7</f>
        <v>MŠ Delfínek</v>
      </c>
      <c r="F76" s="32"/>
      <c r="G76" s="32"/>
      <c r="H76" s="32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104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62" t="str">
        <f>E9</f>
        <v>D.1.4.H - Přípojka kanalizace</v>
      </c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38"/>
      <c r="E80" s="38"/>
      <c r="F80" s="27" t="str">
        <f>F12</f>
        <v>MŠ Delfínek</v>
      </c>
      <c r="G80" s="38"/>
      <c r="H80" s="38"/>
      <c r="I80" s="32" t="s">
        <v>22</v>
      </c>
      <c r="J80" s="64" t="str">
        <f>IF(J12="","",J12)</f>
        <v>3. 2. 2021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24</v>
      </c>
      <c r="D82" s="38"/>
      <c r="E82" s="38"/>
      <c r="F82" s="27" t="str">
        <f>E15</f>
        <v>Statutární město Liberec</v>
      </c>
      <c r="G82" s="38"/>
      <c r="H82" s="38"/>
      <c r="I82" s="32" t="s">
        <v>30</v>
      </c>
      <c r="J82" s="36" t="str">
        <f>E21</f>
        <v xml:space="preserve"> </v>
      </c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38"/>
      <c r="E83" s="38"/>
      <c r="F83" s="27" t="str">
        <f>IF(E18="","",E18)</f>
        <v>Vyplň údaj</v>
      </c>
      <c r="G83" s="38"/>
      <c r="H83" s="38"/>
      <c r="I83" s="32" t="s">
        <v>33</v>
      </c>
      <c r="J83" s="36" t="str">
        <f>E24</f>
        <v>DIGITRONIC CZ s.r.o.</v>
      </c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41"/>
      <c r="B85" s="142"/>
      <c r="C85" s="143" t="s">
        <v>136</v>
      </c>
      <c r="D85" s="144" t="s">
        <v>56</v>
      </c>
      <c r="E85" s="144" t="s">
        <v>52</v>
      </c>
      <c r="F85" s="144" t="s">
        <v>53</v>
      </c>
      <c r="G85" s="144" t="s">
        <v>137</v>
      </c>
      <c r="H85" s="144" t="s">
        <v>138</v>
      </c>
      <c r="I85" s="144" t="s">
        <v>139</v>
      </c>
      <c r="J85" s="144" t="s">
        <v>108</v>
      </c>
      <c r="K85" s="145" t="s">
        <v>140</v>
      </c>
      <c r="L85" s="146"/>
      <c r="M85" s="80" t="s">
        <v>3</v>
      </c>
      <c r="N85" s="81" t="s">
        <v>41</v>
      </c>
      <c r="O85" s="81" t="s">
        <v>141</v>
      </c>
      <c r="P85" s="81" t="s">
        <v>142</v>
      </c>
      <c r="Q85" s="81" t="s">
        <v>143</v>
      </c>
      <c r="R85" s="81" t="s">
        <v>144</v>
      </c>
      <c r="S85" s="81" t="s">
        <v>145</v>
      </c>
      <c r="T85" s="82" t="s">
        <v>146</v>
      </c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</row>
    <row r="86" s="2" customFormat="1" ht="22.8" customHeight="1">
      <c r="A86" s="38"/>
      <c r="B86" s="39"/>
      <c r="C86" s="87" t="s">
        <v>147</v>
      </c>
      <c r="D86" s="38"/>
      <c r="E86" s="38"/>
      <c r="F86" s="38"/>
      <c r="G86" s="38"/>
      <c r="H86" s="38"/>
      <c r="I86" s="38"/>
      <c r="J86" s="147">
        <f>BK86</f>
        <v>0</v>
      </c>
      <c r="K86" s="38"/>
      <c r="L86" s="39"/>
      <c r="M86" s="83"/>
      <c r="N86" s="68"/>
      <c r="O86" s="84"/>
      <c r="P86" s="148">
        <f>P87+P134</f>
        <v>0</v>
      </c>
      <c r="Q86" s="84"/>
      <c r="R86" s="148">
        <f>R87+R134</f>
        <v>6.6974199999999993</v>
      </c>
      <c r="S86" s="84"/>
      <c r="T86" s="149">
        <f>T87+T134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9" t="s">
        <v>70</v>
      </c>
      <c r="AU86" s="19" t="s">
        <v>109</v>
      </c>
      <c r="BK86" s="150">
        <f>BK87+BK134</f>
        <v>0</v>
      </c>
    </row>
    <row r="87" s="12" customFormat="1" ht="25.92" customHeight="1">
      <c r="A87" s="12"/>
      <c r="B87" s="151"/>
      <c r="C87" s="12"/>
      <c r="D87" s="152" t="s">
        <v>70</v>
      </c>
      <c r="E87" s="153" t="s">
        <v>564</v>
      </c>
      <c r="F87" s="153" t="s">
        <v>565</v>
      </c>
      <c r="G87" s="12"/>
      <c r="H87" s="12"/>
      <c r="I87" s="154"/>
      <c r="J87" s="155">
        <f>BK87</f>
        <v>0</v>
      </c>
      <c r="K87" s="12"/>
      <c r="L87" s="151"/>
      <c r="M87" s="156"/>
      <c r="N87" s="157"/>
      <c r="O87" s="157"/>
      <c r="P87" s="158">
        <f>P88+P107</f>
        <v>0</v>
      </c>
      <c r="Q87" s="157"/>
      <c r="R87" s="158">
        <f>R88+R107</f>
        <v>6.6974199999999993</v>
      </c>
      <c r="S87" s="157"/>
      <c r="T87" s="159">
        <f>T88+T107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2" t="s">
        <v>81</v>
      </c>
      <c r="AT87" s="160" t="s">
        <v>70</v>
      </c>
      <c r="AU87" s="160" t="s">
        <v>71</v>
      </c>
      <c r="AY87" s="152" t="s">
        <v>150</v>
      </c>
      <c r="BK87" s="161">
        <f>BK88+BK107</f>
        <v>0</v>
      </c>
    </row>
    <row r="88" s="12" customFormat="1" ht="22.8" customHeight="1">
      <c r="A88" s="12"/>
      <c r="B88" s="151"/>
      <c r="C88" s="12"/>
      <c r="D88" s="152" t="s">
        <v>70</v>
      </c>
      <c r="E88" s="162" t="s">
        <v>2186</v>
      </c>
      <c r="F88" s="162" t="s">
        <v>2187</v>
      </c>
      <c r="G88" s="12"/>
      <c r="H88" s="12"/>
      <c r="I88" s="154"/>
      <c r="J88" s="163">
        <f>BK88</f>
        <v>0</v>
      </c>
      <c r="K88" s="12"/>
      <c r="L88" s="151"/>
      <c r="M88" s="156"/>
      <c r="N88" s="157"/>
      <c r="O88" s="157"/>
      <c r="P88" s="158">
        <f>P89</f>
        <v>0</v>
      </c>
      <c r="Q88" s="157"/>
      <c r="R88" s="158">
        <f>R89</f>
        <v>4.6567999999999996</v>
      </c>
      <c r="S88" s="157"/>
      <c r="T88" s="15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2" t="s">
        <v>81</v>
      </c>
      <c r="AT88" s="160" t="s">
        <v>70</v>
      </c>
      <c r="AU88" s="160" t="s">
        <v>79</v>
      </c>
      <c r="AY88" s="152" t="s">
        <v>150</v>
      </c>
      <c r="BK88" s="161">
        <f>BK89</f>
        <v>0</v>
      </c>
    </row>
    <row r="89" s="12" customFormat="1" ht="20.88" customHeight="1">
      <c r="A89" s="12"/>
      <c r="B89" s="151"/>
      <c r="C89" s="12"/>
      <c r="D89" s="152" t="s">
        <v>70</v>
      </c>
      <c r="E89" s="162" t="s">
        <v>2188</v>
      </c>
      <c r="F89" s="162" t="s">
        <v>2189</v>
      </c>
      <c r="G89" s="12"/>
      <c r="H89" s="12"/>
      <c r="I89" s="154"/>
      <c r="J89" s="163">
        <f>BK89</f>
        <v>0</v>
      </c>
      <c r="K89" s="12"/>
      <c r="L89" s="151"/>
      <c r="M89" s="156"/>
      <c r="N89" s="157"/>
      <c r="O89" s="157"/>
      <c r="P89" s="158">
        <f>SUM(P90:P106)</f>
        <v>0</v>
      </c>
      <c r="Q89" s="157"/>
      <c r="R89" s="158">
        <f>SUM(R90:R106)</f>
        <v>4.6567999999999996</v>
      </c>
      <c r="S89" s="157"/>
      <c r="T89" s="159">
        <f>SUM(T90:T106)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2" t="s">
        <v>81</v>
      </c>
      <c r="AT89" s="160" t="s">
        <v>70</v>
      </c>
      <c r="AU89" s="160" t="s">
        <v>81</v>
      </c>
      <c r="AY89" s="152" t="s">
        <v>150</v>
      </c>
      <c r="BK89" s="161">
        <f>SUM(BK90:BK106)</f>
        <v>0</v>
      </c>
    </row>
    <row r="90" s="2" customFormat="1">
      <c r="A90" s="38"/>
      <c r="B90" s="164"/>
      <c r="C90" s="165" t="s">
        <v>79</v>
      </c>
      <c r="D90" s="165" t="s">
        <v>152</v>
      </c>
      <c r="E90" s="166" t="s">
        <v>2190</v>
      </c>
      <c r="F90" s="167" t="s">
        <v>2191</v>
      </c>
      <c r="G90" s="168" t="s">
        <v>399</v>
      </c>
      <c r="H90" s="169">
        <v>20</v>
      </c>
      <c r="I90" s="170"/>
      <c r="J90" s="171">
        <f>ROUND(I90*H90,2)</f>
        <v>0</v>
      </c>
      <c r="K90" s="167" t="s">
        <v>156</v>
      </c>
      <c r="L90" s="39"/>
      <c r="M90" s="172" t="s">
        <v>3</v>
      </c>
      <c r="N90" s="173" t="s">
        <v>42</v>
      </c>
      <c r="O90" s="72"/>
      <c r="P90" s="174">
        <f>O90*H90</f>
        <v>0</v>
      </c>
      <c r="Q90" s="174">
        <v>0.028150000000000001</v>
      </c>
      <c r="R90" s="174">
        <f>Q90*H90</f>
        <v>0.56300000000000006</v>
      </c>
      <c r="S90" s="174">
        <v>0</v>
      </c>
      <c r="T90" s="1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6" t="s">
        <v>256</v>
      </c>
      <c r="AT90" s="176" t="s">
        <v>152</v>
      </c>
      <c r="AU90" s="176" t="s">
        <v>166</v>
      </c>
      <c r="AY90" s="19" t="s">
        <v>150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9" t="s">
        <v>79</v>
      </c>
      <c r="BK90" s="177">
        <f>ROUND(I90*H90,2)</f>
        <v>0</v>
      </c>
      <c r="BL90" s="19" t="s">
        <v>256</v>
      </c>
      <c r="BM90" s="176" t="s">
        <v>2192</v>
      </c>
    </row>
    <row r="91" s="2" customFormat="1" ht="55.5" customHeight="1">
      <c r="A91" s="38"/>
      <c r="B91" s="164"/>
      <c r="C91" s="165" t="s">
        <v>81</v>
      </c>
      <c r="D91" s="165" t="s">
        <v>152</v>
      </c>
      <c r="E91" s="166" t="s">
        <v>2193</v>
      </c>
      <c r="F91" s="167" t="s">
        <v>2194</v>
      </c>
      <c r="G91" s="168" t="s">
        <v>399</v>
      </c>
      <c r="H91" s="169">
        <v>20</v>
      </c>
      <c r="I91" s="170"/>
      <c r="J91" s="171">
        <f>ROUND(I91*H91,2)</f>
        <v>0</v>
      </c>
      <c r="K91" s="167" t="s">
        <v>156</v>
      </c>
      <c r="L91" s="39"/>
      <c r="M91" s="172" t="s">
        <v>3</v>
      </c>
      <c r="N91" s="173" t="s">
        <v>42</v>
      </c>
      <c r="O91" s="72"/>
      <c r="P91" s="174">
        <f>O91*H91</f>
        <v>0</v>
      </c>
      <c r="Q91" s="174">
        <v>0.20469000000000001</v>
      </c>
      <c r="R91" s="174">
        <f>Q91*H91</f>
        <v>4.0937999999999999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256</v>
      </c>
      <c r="AT91" s="176" t="s">
        <v>152</v>
      </c>
      <c r="AU91" s="176" t="s">
        <v>166</v>
      </c>
      <c r="AY91" s="19" t="s">
        <v>150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79</v>
      </c>
      <c r="BK91" s="177">
        <f>ROUND(I91*H91,2)</f>
        <v>0</v>
      </c>
      <c r="BL91" s="19" t="s">
        <v>256</v>
      </c>
      <c r="BM91" s="176" t="s">
        <v>2195</v>
      </c>
    </row>
    <row r="92" s="2" customFormat="1">
      <c r="A92" s="38"/>
      <c r="B92" s="164"/>
      <c r="C92" s="165" t="s">
        <v>166</v>
      </c>
      <c r="D92" s="165" t="s">
        <v>152</v>
      </c>
      <c r="E92" s="166" t="s">
        <v>2196</v>
      </c>
      <c r="F92" s="167" t="s">
        <v>2197</v>
      </c>
      <c r="G92" s="168" t="s">
        <v>155</v>
      </c>
      <c r="H92" s="169">
        <v>36</v>
      </c>
      <c r="I92" s="170"/>
      <c r="J92" s="171">
        <f>ROUND(I92*H92,2)</f>
        <v>0</v>
      </c>
      <c r="K92" s="167" t="s">
        <v>3</v>
      </c>
      <c r="L92" s="39"/>
      <c r="M92" s="172" t="s">
        <v>3</v>
      </c>
      <c r="N92" s="173" t="s">
        <v>42</v>
      </c>
      <c r="O92" s="72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157</v>
      </c>
      <c r="AT92" s="176" t="s">
        <v>152</v>
      </c>
      <c r="AU92" s="176" t="s">
        <v>166</v>
      </c>
      <c r="AY92" s="19" t="s">
        <v>150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79</v>
      </c>
      <c r="BK92" s="177">
        <f>ROUND(I92*H92,2)</f>
        <v>0</v>
      </c>
      <c r="BL92" s="19" t="s">
        <v>157</v>
      </c>
      <c r="BM92" s="176" t="s">
        <v>2198</v>
      </c>
    </row>
    <row r="93" s="14" customFormat="1">
      <c r="A93" s="14"/>
      <c r="B93" s="186"/>
      <c r="C93" s="14"/>
      <c r="D93" s="179" t="s">
        <v>159</v>
      </c>
      <c r="E93" s="187" t="s">
        <v>3</v>
      </c>
      <c r="F93" s="188" t="s">
        <v>2199</v>
      </c>
      <c r="G93" s="14"/>
      <c r="H93" s="189">
        <v>36</v>
      </c>
      <c r="I93" s="190"/>
      <c r="J93" s="14"/>
      <c r="K93" s="14"/>
      <c r="L93" s="186"/>
      <c r="M93" s="191"/>
      <c r="N93" s="192"/>
      <c r="O93" s="192"/>
      <c r="P93" s="192"/>
      <c r="Q93" s="192"/>
      <c r="R93" s="192"/>
      <c r="S93" s="192"/>
      <c r="T93" s="19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87" t="s">
        <v>159</v>
      </c>
      <c r="AU93" s="187" t="s">
        <v>166</v>
      </c>
      <c r="AV93" s="14" t="s">
        <v>81</v>
      </c>
      <c r="AW93" s="14" t="s">
        <v>32</v>
      </c>
      <c r="AX93" s="14" t="s">
        <v>79</v>
      </c>
      <c r="AY93" s="187" t="s">
        <v>150</v>
      </c>
    </row>
    <row r="94" s="2" customFormat="1">
      <c r="A94" s="38"/>
      <c r="B94" s="164"/>
      <c r="C94" s="165" t="s">
        <v>157</v>
      </c>
      <c r="D94" s="165" t="s">
        <v>152</v>
      </c>
      <c r="E94" s="166" t="s">
        <v>2200</v>
      </c>
      <c r="F94" s="167" t="s">
        <v>2201</v>
      </c>
      <c r="G94" s="168" t="s">
        <v>155</v>
      </c>
      <c r="H94" s="169">
        <v>11.199999999999999</v>
      </c>
      <c r="I94" s="170"/>
      <c r="J94" s="171">
        <f>ROUND(I94*H94,2)</f>
        <v>0</v>
      </c>
      <c r="K94" s="167" t="s">
        <v>3</v>
      </c>
      <c r="L94" s="39"/>
      <c r="M94" s="172" t="s">
        <v>3</v>
      </c>
      <c r="N94" s="173" t="s">
        <v>42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157</v>
      </c>
      <c r="AT94" s="176" t="s">
        <v>152</v>
      </c>
      <c r="AU94" s="176" t="s">
        <v>166</v>
      </c>
      <c r="AY94" s="19" t="s">
        <v>150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79</v>
      </c>
      <c r="BK94" s="177">
        <f>ROUND(I94*H94,2)</f>
        <v>0</v>
      </c>
      <c r="BL94" s="19" t="s">
        <v>157</v>
      </c>
      <c r="BM94" s="176" t="s">
        <v>2202</v>
      </c>
    </row>
    <row r="95" s="14" customFormat="1">
      <c r="A95" s="14"/>
      <c r="B95" s="186"/>
      <c r="C95" s="14"/>
      <c r="D95" s="179" t="s">
        <v>159</v>
      </c>
      <c r="E95" s="187" t="s">
        <v>3</v>
      </c>
      <c r="F95" s="188" t="s">
        <v>2203</v>
      </c>
      <c r="G95" s="14"/>
      <c r="H95" s="189">
        <v>11.199999999999999</v>
      </c>
      <c r="I95" s="190"/>
      <c r="J95" s="14"/>
      <c r="K95" s="14"/>
      <c r="L95" s="186"/>
      <c r="M95" s="191"/>
      <c r="N95" s="192"/>
      <c r="O95" s="192"/>
      <c r="P95" s="192"/>
      <c r="Q95" s="192"/>
      <c r="R95" s="192"/>
      <c r="S95" s="192"/>
      <c r="T95" s="19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87" t="s">
        <v>159</v>
      </c>
      <c r="AU95" s="187" t="s">
        <v>166</v>
      </c>
      <c r="AV95" s="14" t="s">
        <v>81</v>
      </c>
      <c r="AW95" s="14" t="s">
        <v>32</v>
      </c>
      <c r="AX95" s="14" t="s">
        <v>79</v>
      </c>
      <c r="AY95" s="187" t="s">
        <v>150</v>
      </c>
    </row>
    <row r="96" s="2" customFormat="1">
      <c r="A96" s="38"/>
      <c r="B96" s="164"/>
      <c r="C96" s="165" t="s">
        <v>178</v>
      </c>
      <c r="D96" s="165" t="s">
        <v>152</v>
      </c>
      <c r="E96" s="166" t="s">
        <v>2204</v>
      </c>
      <c r="F96" s="167" t="s">
        <v>2205</v>
      </c>
      <c r="G96" s="168" t="s">
        <v>155</v>
      </c>
      <c r="H96" s="169">
        <v>24.800000000000001</v>
      </c>
      <c r="I96" s="170"/>
      <c r="J96" s="171">
        <f>ROUND(I96*H96,2)</f>
        <v>0</v>
      </c>
      <c r="K96" s="167" t="s">
        <v>3</v>
      </c>
      <c r="L96" s="39"/>
      <c r="M96" s="172" t="s">
        <v>3</v>
      </c>
      <c r="N96" s="173" t="s">
        <v>42</v>
      </c>
      <c r="O96" s="72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157</v>
      </c>
      <c r="AT96" s="176" t="s">
        <v>152</v>
      </c>
      <c r="AU96" s="176" t="s">
        <v>166</v>
      </c>
      <c r="AY96" s="19" t="s">
        <v>150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157</v>
      </c>
      <c r="BM96" s="176" t="s">
        <v>2206</v>
      </c>
    </row>
    <row r="97" s="14" customFormat="1">
      <c r="A97" s="14"/>
      <c r="B97" s="186"/>
      <c r="C97" s="14"/>
      <c r="D97" s="179" t="s">
        <v>159</v>
      </c>
      <c r="E97" s="187" t="s">
        <v>3</v>
      </c>
      <c r="F97" s="188" t="s">
        <v>2207</v>
      </c>
      <c r="G97" s="14"/>
      <c r="H97" s="189">
        <v>24.800000000000001</v>
      </c>
      <c r="I97" s="190"/>
      <c r="J97" s="14"/>
      <c r="K97" s="14"/>
      <c r="L97" s="186"/>
      <c r="M97" s="191"/>
      <c r="N97" s="192"/>
      <c r="O97" s="192"/>
      <c r="P97" s="192"/>
      <c r="Q97" s="192"/>
      <c r="R97" s="192"/>
      <c r="S97" s="192"/>
      <c r="T97" s="19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87" t="s">
        <v>159</v>
      </c>
      <c r="AU97" s="187" t="s">
        <v>166</v>
      </c>
      <c r="AV97" s="14" t="s">
        <v>81</v>
      </c>
      <c r="AW97" s="14" t="s">
        <v>32</v>
      </c>
      <c r="AX97" s="14" t="s">
        <v>79</v>
      </c>
      <c r="AY97" s="187" t="s">
        <v>150</v>
      </c>
    </row>
    <row r="98" s="2" customFormat="1">
      <c r="A98" s="38"/>
      <c r="B98" s="164"/>
      <c r="C98" s="165" t="s">
        <v>186</v>
      </c>
      <c r="D98" s="165" t="s">
        <v>152</v>
      </c>
      <c r="E98" s="166" t="s">
        <v>2208</v>
      </c>
      <c r="F98" s="167" t="s">
        <v>2209</v>
      </c>
      <c r="G98" s="168" t="s">
        <v>174</v>
      </c>
      <c r="H98" s="169">
        <v>18</v>
      </c>
      <c r="I98" s="170"/>
      <c r="J98" s="171">
        <f>ROUND(I98*H98,2)</f>
        <v>0</v>
      </c>
      <c r="K98" s="167" t="s">
        <v>3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157</v>
      </c>
      <c r="AT98" s="176" t="s">
        <v>152</v>
      </c>
      <c r="AU98" s="176" t="s">
        <v>166</v>
      </c>
      <c r="AY98" s="19" t="s">
        <v>150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157</v>
      </c>
      <c r="BM98" s="176" t="s">
        <v>2210</v>
      </c>
    </row>
    <row r="99" s="2" customFormat="1" ht="44.25" customHeight="1">
      <c r="A99" s="38"/>
      <c r="B99" s="164"/>
      <c r="C99" s="165" t="s">
        <v>192</v>
      </c>
      <c r="D99" s="165" t="s">
        <v>152</v>
      </c>
      <c r="E99" s="166" t="s">
        <v>2211</v>
      </c>
      <c r="F99" s="167" t="s">
        <v>2212</v>
      </c>
      <c r="G99" s="168" t="s">
        <v>181</v>
      </c>
      <c r="H99" s="169">
        <v>16.800000000000001</v>
      </c>
      <c r="I99" s="170"/>
      <c r="J99" s="171">
        <f>ROUND(I99*H99,2)</f>
        <v>0</v>
      </c>
      <c r="K99" s="167" t="s">
        <v>156</v>
      </c>
      <c r="L99" s="39"/>
      <c r="M99" s="172" t="s">
        <v>3</v>
      </c>
      <c r="N99" s="173" t="s">
        <v>42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157</v>
      </c>
      <c r="AT99" s="176" t="s">
        <v>152</v>
      </c>
      <c r="AU99" s="176" t="s">
        <v>166</v>
      </c>
      <c r="AY99" s="19" t="s">
        <v>150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2213</v>
      </c>
    </row>
    <row r="100" s="14" customFormat="1">
      <c r="A100" s="14"/>
      <c r="B100" s="186"/>
      <c r="C100" s="14"/>
      <c r="D100" s="179" t="s">
        <v>159</v>
      </c>
      <c r="E100" s="187" t="s">
        <v>3</v>
      </c>
      <c r="F100" s="188" t="s">
        <v>2214</v>
      </c>
      <c r="G100" s="14"/>
      <c r="H100" s="189">
        <v>16.800000000000001</v>
      </c>
      <c r="I100" s="190"/>
      <c r="J100" s="14"/>
      <c r="K100" s="14"/>
      <c r="L100" s="186"/>
      <c r="M100" s="191"/>
      <c r="N100" s="192"/>
      <c r="O100" s="192"/>
      <c r="P100" s="192"/>
      <c r="Q100" s="192"/>
      <c r="R100" s="192"/>
      <c r="S100" s="192"/>
      <c r="T100" s="19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7" t="s">
        <v>159</v>
      </c>
      <c r="AU100" s="187" t="s">
        <v>166</v>
      </c>
      <c r="AV100" s="14" t="s">
        <v>81</v>
      </c>
      <c r="AW100" s="14" t="s">
        <v>32</v>
      </c>
      <c r="AX100" s="14" t="s">
        <v>79</v>
      </c>
      <c r="AY100" s="187" t="s">
        <v>150</v>
      </c>
    </row>
    <row r="101" s="2" customFormat="1">
      <c r="A101" s="38"/>
      <c r="B101" s="164"/>
      <c r="C101" s="165" t="s">
        <v>198</v>
      </c>
      <c r="D101" s="165" t="s">
        <v>152</v>
      </c>
      <c r="E101" s="166" t="s">
        <v>2215</v>
      </c>
      <c r="F101" s="167" t="s">
        <v>2216</v>
      </c>
      <c r="G101" s="168" t="s">
        <v>155</v>
      </c>
      <c r="H101" s="169">
        <v>2</v>
      </c>
      <c r="I101" s="170"/>
      <c r="J101" s="171">
        <f>ROUND(I101*H101,2)</f>
        <v>0</v>
      </c>
      <c r="K101" s="167" t="s">
        <v>3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256</v>
      </c>
      <c r="AT101" s="176" t="s">
        <v>152</v>
      </c>
      <c r="AU101" s="176" t="s">
        <v>166</v>
      </c>
      <c r="AY101" s="19" t="s">
        <v>150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256</v>
      </c>
      <c r="BM101" s="176" t="s">
        <v>2217</v>
      </c>
    </row>
    <row r="102" s="14" customFormat="1">
      <c r="A102" s="14"/>
      <c r="B102" s="186"/>
      <c r="C102" s="14"/>
      <c r="D102" s="179" t="s">
        <v>159</v>
      </c>
      <c r="E102" s="187" t="s">
        <v>3</v>
      </c>
      <c r="F102" s="188" t="s">
        <v>2218</v>
      </c>
      <c r="G102" s="14"/>
      <c r="H102" s="189">
        <v>2</v>
      </c>
      <c r="I102" s="190"/>
      <c r="J102" s="14"/>
      <c r="K102" s="14"/>
      <c r="L102" s="186"/>
      <c r="M102" s="191"/>
      <c r="N102" s="192"/>
      <c r="O102" s="192"/>
      <c r="P102" s="192"/>
      <c r="Q102" s="192"/>
      <c r="R102" s="192"/>
      <c r="S102" s="192"/>
      <c r="T102" s="19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87" t="s">
        <v>159</v>
      </c>
      <c r="AU102" s="187" t="s">
        <v>166</v>
      </c>
      <c r="AV102" s="14" t="s">
        <v>81</v>
      </c>
      <c r="AW102" s="14" t="s">
        <v>32</v>
      </c>
      <c r="AX102" s="14" t="s">
        <v>79</v>
      </c>
      <c r="AY102" s="187" t="s">
        <v>150</v>
      </c>
    </row>
    <row r="103" s="2" customFormat="1" ht="16.5" customHeight="1">
      <c r="A103" s="38"/>
      <c r="B103" s="164"/>
      <c r="C103" s="165" t="s">
        <v>204</v>
      </c>
      <c r="D103" s="165" t="s">
        <v>152</v>
      </c>
      <c r="E103" s="166" t="s">
        <v>2219</v>
      </c>
      <c r="F103" s="167" t="s">
        <v>2220</v>
      </c>
      <c r="G103" s="168" t="s">
        <v>422</v>
      </c>
      <c r="H103" s="169">
        <v>20</v>
      </c>
      <c r="I103" s="170"/>
      <c r="J103" s="171">
        <f>ROUND(I103*H103,2)</f>
        <v>0</v>
      </c>
      <c r="K103" s="167" t="s">
        <v>3</v>
      </c>
      <c r="L103" s="39"/>
      <c r="M103" s="172" t="s">
        <v>3</v>
      </c>
      <c r="N103" s="173" t="s">
        <v>42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256</v>
      </c>
      <c r="AT103" s="176" t="s">
        <v>152</v>
      </c>
      <c r="AU103" s="176" t="s">
        <v>166</v>
      </c>
      <c r="AY103" s="19" t="s">
        <v>150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256</v>
      </c>
      <c r="BM103" s="176" t="s">
        <v>2221</v>
      </c>
    </row>
    <row r="104" s="2" customFormat="1">
      <c r="A104" s="38"/>
      <c r="B104" s="164"/>
      <c r="C104" s="165" t="s">
        <v>212</v>
      </c>
      <c r="D104" s="165" t="s">
        <v>152</v>
      </c>
      <c r="E104" s="166" t="s">
        <v>2222</v>
      </c>
      <c r="F104" s="167" t="s">
        <v>2223</v>
      </c>
      <c r="G104" s="168" t="s">
        <v>155</v>
      </c>
      <c r="H104" s="169">
        <v>5.7999999999999998</v>
      </c>
      <c r="I104" s="170"/>
      <c r="J104" s="171">
        <f>ROUND(I104*H104,2)</f>
        <v>0</v>
      </c>
      <c r="K104" s="167" t="s">
        <v>156</v>
      </c>
      <c r="L104" s="39"/>
      <c r="M104" s="172" t="s">
        <v>3</v>
      </c>
      <c r="N104" s="173" t="s">
        <v>42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256</v>
      </c>
      <c r="AT104" s="176" t="s">
        <v>152</v>
      </c>
      <c r="AU104" s="176" t="s">
        <v>166</v>
      </c>
      <c r="AY104" s="19" t="s">
        <v>150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256</v>
      </c>
      <c r="BM104" s="176" t="s">
        <v>2224</v>
      </c>
    </row>
    <row r="105" s="14" customFormat="1">
      <c r="A105" s="14"/>
      <c r="B105" s="186"/>
      <c r="C105" s="14"/>
      <c r="D105" s="179" t="s">
        <v>159</v>
      </c>
      <c r="E105" s="187" t="s">
        <v>3</v>
      </c>
      <c r="F105" s="188" t="s">
        <v>2225</v>
      </c>
      <c r="G105" s="14"/>
      <c r="H105" s="189">
        <v>5.7999999999999998</v>
      </c>
      <c r="I105" s="190"/>
      <c r="J105" s="14"/>
      <c r="K105" s="14"/>
      <c r="L105" s="186"/>
      <c r="M105" s="191"/>
      <c r="N105" s="192"/>
      <c r="O105" s="192"/>
      <c r="P105" s="192"/>
      <c r="Q105" s="192"/>
      <c r="R105" s="192"/>
      <c r="S105" s="192"/>
      <c r="T105" s="19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87" t="s">
        <v>159</v>
      </c>
      <c r="AU105" s="187" t="s">
        <v>166</v>
      </c>
      <c r="AV105" s="14" t="s">
        <v>81</v>
      </c>
      <c r="AW105" s="14" t="s">
        <v>32</v>
      </c>
      <c r="AX105" s="14" t="s">
        <v>79</v>
      </c>
      <c r="AY105" s="187" t="s">
        <v>150</v>
      </c>
    </row>
    <row r="106" s="2" customFormat="1" ht="16.5" customHeight="1">
      <c r="A106" s="38"/>
      <c r="B106" s="164"/>
      <c r="C106" s="165" t="s">
        <v>217</v>
      </c>
      <c r="D106" s="165" t="s">
        <v>152</v>
      </c>
      <c r="E106" s="166" t="s">
        <v>2226</v>
      </c>
      <c r="F106" s="167" t="s">
        <v>2227</v>
      </c>
      <c r="G106" s="168" t="s">
        <v>207</v>
      </c>
      <c r="H106" s="169">
        <v>1</v>
      </c>
      <c r="I106" s="170"/>
      <c r="J106" s="171">
        <f>ROUND(I106*H106,2)</f>
        <v>0</v>
      </c>
      <c r="K106" s="167" t="s">
        <v>3</v>
      </c>
      <c r="L106" s="39"/>
      <c r="M106" s="172" t="s">
        <v>3</v>
      </c>
      <c r="N106" s="173" t="s">
        <v>42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157</v>
      </c>
      <c r="AT106" s="176" t="s">
        <v>152</v>
      </c>
      <c r="AU106" s="176" t="s">
        <v>166</v>
      </c>
      <c r="AY106" s="19" t="s">
        <v>150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157</v>
      </c>
      <c r="BM106" s="176" t="s">
        <v>2228</v>
      </c>
    </row>
    <row r="107" s="12" customFormat="1" ht="22.8" customHeight="1">
      <c r="A107" s="12"/>
      <c r="B107" s="151"/>
      <c r="C107" s="12"/>
      <c r="D107" s="152" t="s">
        <v>70</v>
      </c>
      <c r="E107" s="162" t="s">
        <v>1567</v>
      </c>
      <c r="F107" s="162" t="s">
        <v>2229</v>
      </c>
      <c r="G107" s="12"/>
      <c r="H107" s="12"/>
      <c r="I107" s="154"/>
      <c r="J107" s="163">
        <f>BK107</f>
        <v>0</v>
      </c>
      <c r="K107" s="12"/>
      <c r="L107" s="151"/>
      <c r="M107" s="156"/>
      <c r="N107" s="157"/>
      <c r="O107" s="157"/>
      <c r="P107" s="158">
        <f>P108+P126</f>
        <v>0</v>
      </c>
      <c r="Q107" s="157"/>
      <c r="R107" s="158">
        <f>R108+R126</f>
        <v>2.0406200000000001</v>
      </c>
      <c r="S107" s="157"/>
      <c r="T107" s="159">
        <f>T108+T126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2" t="s">
        <v>81</v>
      </c>
      <c r="AT107" s="160" t="s">
        <v>70</v>
      </c>
      <c r="AU107" s="160" t="s">
        <v>79</v>
      </c>
      <c r="AY107" s="152" t="s">
        <v>150</v>
      </c>
      <c r="BK107" s="161">
        <f>BK108+BK126</f>
        <v>0</v>
      </c>
    </row>
    <row r="108" s="12" customFormat="1" ht="20.88" customHeight="1">
      <c r="A108" s="12"/>
      <c r="B108" s="151"/>
      <c r="C108" s="12"/>
      <c r="D108" s="152" t="s">
        <v>70</v>
      </c>
      <c r="E108" s="162" t="s">
        <v>1569</v>
      </c>
      <c r="F108" s="162" t="s">
        <v>2230</v>
      </c>
      <c r="G108" s="12"/>
      <c r="H108" s="12"/>
      <c r="I108" s="154"/>
      <c r="J108" s="163">
        <f>BK108</f>
        <v>0</v>
      </c>
      <c r="K108" s="12"/>
      <c r="L108" s="151"/>
      <c r="M108" s="156"/>
      <c r="N108" s="157"/>
      <c r="O108" s="157"/>
      <c r="P108" s="158">
        <f>SUM(P109:P125)</f>
        <v>0</v>
      </c>
      <c r="Q108" s="157"/>
      <c r="R108" s="158">
        <f>SUM(R109:R125)</f>
        <v>1.9791400000000001</v>
      </c>
      <c r="S108" s="157"/>
      <c r="T108" s="159">
        <f>SUM(T109:T125)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2" t="s">
        <v>81</v>
      </c>
      <c r="AT108" s="160" t="s">
        <v>70</v>
      </c>
      <c r="AU108" s="160" t="s">
        <v>81</v>
      </c>
      <c r="AY108" s="152" t="s">
        <v>150</v>
      </c>
      <c r="BK108" s="161">
        <f>SUM(BK109:BK125)</f>
        <v>0</v>
      </c>
    </row>
    <row r="109" s="2" customFormat="1">
      <c r="A109" s="38"/>
      <c r="B109" s="164"/>
      <c r="C109" s="165" t="s">
        <v>223</v>
      </c>
      <c r="D109" s="165" t="s">
        <v>152</v>
      </c>
      <c r="E109" s="166" t="s">
        <v>2190</v>
      </c>
      <c r="F109" s="167" t="s">
        <v>2191</v>
      </c>
      <c r="G109" s="168" t="s">
        <v>399</v>
      </c>
      <c r="H109" s="169">
        <v>8.5</v>
      </c>
      <c r="I109" s="170"/>
      <c r="J109" s="171">
        <f>ROUND(I109*H109,2)</f>
        <v>0</v>
      </c>
      <c r="K109" s="167" t="s">
        <v>156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0.028150000000000001</v>
      </c>
      <c r="R109" s="174">
        <f>Q109*H109</f>
        <v>0.23927500000000002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256</v>
      </c>
      <c r="AT109" s="176" t="s">
        <v>152</v>
      </c>
      <c r="AU109" s="176" t="s">
        <v>166</v>
      </c>
      <c r="AY109" s="19" t="s">
        <v>150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256</v>
      </c>
      <c r="BM109" s="176" t="s">
        <v>2231</v>
      </c>
    </row>
    <row r="110" s="2" customFormat="1" ht="55.5" customHeight="1">
      <c r="A110" s="38"/>
      <c r="B110" s="164"/>
      <c r="C110" s="165" t="s">
        <v>239</v>
      </c>
      <c r="D110" s="165" t="s">
        <v>152</v>
      </c>
      <c r="E110" s="166" t="s">
        <v>2193</v>
      </c>
      <c r="F110" s="167" t="s">
        <v>2194</v>
      </c>
      <c r="G110" s="168" t="s">
        <v>399</v>
      </c>
      <c r="H110" s="169">
        <v>8.5</v>
      </c>
      <c r="I110" s="170"/>
      <c r="J110" s="171">
        <f>ROUND(I110*H110,2)</f>
        <v>0</v>
      </c>
      <c r="K110" s="167" t="s">
        <v>156</v>
      </c>
      <c r="L110" s="39"/>
      <c r="M110" s="172" t="s">
        <v>3</v>
      </c>
      <c r="N110" s="173" t="s">
        <v>42</v>
      </c>
      <c r="O110" s="72"/>
      <c r="P110" s="174">
        <f>O110*H110</f>
        <v>0</v>
      </c>
      <c r="Q110" s="174">
        <v>0.20469000000000001</v>
      </c>
      <c r="R110" s="174">
        <f>Q110*H110</f>
        <v>1.739865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256</v>
      </c>
      <c r="AT110" s="176" t="s">
        <v>152</v>
      </c>
      <c r="AU110" s="176" t="s">
        <v>166</v>
      </c>
      <c r="AY110" s="19" t="s">
        <v>150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79</v>
      </c>
      <c r="BK110" s="177">
        <f>ROUND(I110*H110,2)</f>
        <v>0</v>
      </c>
      <c r="BL110" s="19" t="s">
        <v>256</v>
      </c>
      <c r="BM110" s="176" t="s">
        <v>2232</v>
      </c>
    </row>
    <row r="111" s="2" customFormat="1">
      <c r="A111" s="38"/>
      <c r="B111" s="164"/>
      <c r="C111" s="165" t="s">
        <v>245</v>
      </c>
      <c r="D111" s="165" t="s">
        <v>152</v>
      </c>
      <c r="E111" s="166" t="s">
        <v>2196</v>
      </c>
      <c r="F111" s="167" t="s">
        <v>2197</v>
      </c>
      <c r="G111" s="168" t="s">
        <v>155</v>
      </c>
      <c r="H111" s="169">
        <v>15.300000000000001</v>
      </c>
      <c r="I111" s="170"/>
      <c r="J111" s="171">
        <f>ROUND(I111*H111,2)</f>
        <v>0</v>
      </c>
      <c r="K111" s="167" t="s">
        <v>3</v>
      </c>
      <c r="L111" s="39"/>
      <c r="M111" s="172" t="s">
        <v>3</v>
      </c>
      <c r="N111" s="173" t="s">
        <v>42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157</v>
      </c>
      <c r="AT111" s="176" t="s">
        <v>152</v>
      </c>
      <c r="AU111" s="176" t="s">
        <v>166</v>
      </c>
      <c r="AY111" s="19" t="s">
        <v>150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157</v>
      </c>
      <c r="BM111" s="176" t="s">
        <v>2233</v>
      </c>
    </row>
    <row r="112" s="14" customFormat="1">
      <c r="A112" s="14"/>
      <c r="B112" s="186"/>
      <c r="C112" s="14"/>
      <c r="D112" s="179" t="s">
        <v>159</v>
      </c>
      <c r="E112" s="187" t="s">
        <v>3</v>
      </c>
      <c r="F112" s="188" t="s">
        <v>2234</v>
      </c>
      <c r="G112" s="14"/>
      <c r="H112" s="189">
        <v>15.300000000000001</v>
      </c>
      <c r="I112" s="190"/>
      <c r="J112" s="14"/>
      <c r="K112" s="14"/>
      <c r="L112" s="186"/>
      <c r="M112" s="191"/>
      <c r="N112" s="192"/>
      <c r="O112" s="192"/>
      <c r="P112" s="192"/>
      <c r="Q112" s="192"/>
      <c r="R112" s="192"/>
      <c r="S112" s="192"/>
      <c r="T112" s="19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87" t="s">
        <v>159</v>
      </c>
      <c r="AU112" s="187" t="s">
        <v>166</v>
      </c>
      <c r="AV112" s="14" t="s">
        <v>81</v>
      </c>
      <c r="AW112" s="14" t="s">
        <v>32</v>
      </c>
      <c r="AX112" s="14" t="s">
        <v>79</v>
      </c>
      <c r="AY112" s="187" t="s">
        <v>150</v>
      </c>
    </row>
    <row r="113" s="2" customFormat="1">
      <c r="A113" s="38"/>
      <c r="B113" s="164"/>
      <c r="C113" s="165" t="s">
        <v>9</v>
      </c>
      <c r="D113" s="165" t="s">
        <v>152</v>
      </c>
      <c r="E113" s="166" t="s">
        <v>2200</v>
      </c>
      <c r="F113" s="167" t="s">
        <v>2201</v>
      </c>
      <c r="G113" s="168" t="s">
        <v>155</v>
      </c>
      <c r="H113" s="169">
        <v>4.7599999999999998</v>
      </c>
      <c r="I113" s="170"/>
      <c r="J113" s="171">
        <f>ROUND(I113*H113,2)</f>
        <v>0</v>
      </c>
      <c r="K113" s="167" t="s">
        <v>3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152</v>
      </c>
      <c r="AU113" s="176" t="s">
        <v>166</v>
      </c>
      <c r="AY113" s="19" t="s">
        <v>150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2235</v>
      </c>
    </row>
    <row r="114" s="14" customFormat="1">
      <c r="A114" s="14"/>
      <c r="B114" s="186"/>
      <c r="C114" s="14"/>
      <c r="D114" s="179" t="s">
        <v>159</v>
      </c>
      <c r="E114" s="187" t="s">
        <v>3</v>
      </c>
      <c r="F114" s="188" t="s">
        <v>2236</v>
      </c>
      <c r="G114" s="14"/>
      <c r="H114" s="189">
        <v>4.7599999999999998</v>
      </c>
      <c r="I114" s="190"/>
      <c r="J114" s="14"/>
      <c r="K114" s="14"/>
      <c r="L114" s="186"/>
      <c r="M114" s="191"/>
      <c r="N114" s="192"/>
      <c r="O114" s="192"/>
      <c r="P114" s="192"/>
      <c r="Q114" s="192"/>
      <c r="R114" s="192"/>
      <c r="S114" s="192"/>
      <c r="T114" s="19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87" t="s">
        <v>159</v>
      </c>
      <c r="AU114" s="187" t="s">
        <v>166</v>
      </c>
      <c r="AV114" s="14" t="s">
        <v>81</v>
      </c>
      <c r="AW114" s="14" t="s">
        <v>32</v>
      </c>
      <c r="AX114" s="14" t="s">
        <v>79</v>
      </c>
      <c r="AY114" s="187" t="s">
        <v>150</v>
      </c>
    </row>
    <row r="115" s="2" customFormat="1">
      <c r="A115" s="38"/>
      <c r="B115" s="164"/>
      <c r="C115" s="165" t="s">
        <v>256</v>
      </c>
      <c r="D115" s="165" t="s">
        <v>152</v>
      </c>
      <c r="E115" s="166" t="s">
        <v>2204</v>
      </c>
      <c r="F115" s="167" t="s">
        <v>2205</v>
      </c>
      <c r="G115" s="168" t="s">
        <v>155</v>
      </c>
      <c r="H115" s="169">
        <v>10.539999999999999</v>
      </c>
      <c r="I115" s="170"/>
      <c r="J115" s="171">
        <f>ROUND(I115*H115,2)</f>
        <v>0</v>
      </c>
      <c r="K115" s="167" t="s">
        <v>3</v>
      </c>
      <c r="L115" s="39"/>
      <c r="M115" s="172" t="s">
        <v>3</v>
      </c>
      <c r="N115" s="173" t="s">
        <v>42</v>
      </c>
      <c r="O115" s="72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6" t="s">
        <v>157</v>
      </c>
      <c r="AT115" s="176" t="s">
        <v>152</v>
      </c>
      <c r="AU115" s="176" t="s">
        <v>166</v>
      </c>
      <c r="AY115" s="19" t="s">
        <v>150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9" t="s">
        <v>79</v>
      </c>
      <c r="BK115" s="177">
        <f>ROUND(I115*H115,2)</f>
        <v>0</v>
      </c>
      <c r="BL115" s="19" t="s">
        <v>157</v>
      </c>
      <c r="BM115" s="176" t="s">
        <v>2237</v>
      </c>
    </row>
    <row r="116" s="14" customFormat="1">
      <c r="A116" s="14"/>
      <c r="B116" s="186"/>
      <c r="C116" s="14"/>
      <c r="D116" s="179" t="s">
        <v>159</v>
      </c>
      <c r="E116" s="187" t="s">
        <v>3</v>
      </c>
      <c r="F116" s="188" t="s">
        <v>2238</v>
      </c>
      <c r="G116" s="14"/>
      <c r="H116" s="189">
        <v>10.539999999999999</v>
      </c>
      <c r="I116" s="190"/>
      <c r="J116" s="14"/>
      <c r="K116" s="14"/>
      <c r="L116" s="186"/>
      <c r="M116" s="191"/>
      <c r="N116" s="192"/>
      <c r="O116" s="192"/>
      <c r="P116" s="192"/>
      <c r="Q116" s="192"/>
      <c r="R116" s="192"/>
      <c r="S116" s="192"/>
      <c r="T116" s="19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87" t="s">
        <v>159</v>
      </c>
      <c r="AU116" s="187" t="s">
        <v>166</v>
      </c>
      <c r="AV116" s="14" t="s">
        <v>81</v>
      </c>
      <c r="AW116" s="14" t="s">
        <v>32</v>
      </c>
      <c r="AX116" s="14" t="s">
        <v>79</v>
      </c>
      <c r="AY116" s="187" t="s">
        <v>150</v>
      </c>
    </row>
    <row r="117" s="2" customFormat="1">
      <c r="A117" s="38"/>
      <c r="B117" s="164"/>
      <c r="C117" s="165" t="s">
        <v>261</v>
      </c>
      <c r="D117" s="165" t="s">
        <v>152</v>
      </c>
      <c r="E117" s="166" t="s">
        <v>2208</v>
      </c>
      <c r="F117" s="167" t="s">
        <v>2209</v>
      </c>
      <c r="G117" s="168" t="s">
        <v>174</v>
      </c>
      <c r="H117" s="169">
        <v>6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157</v>
      </c>
      <c r="AT117" s="176" t="s">
        <v>152</v>
      </c>
      <c r="AU117" s="176" t="s">
        <v>166</v>
      </c>
      <c r="AY117" s="19" t="s">
        <v>150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2239</v>
      </c>
    </row>
    <row r="118" s="2" customFormat="1" ht="44.25" customHeight="1">
      <c r="A118" s="38"/>
      <c r="B118" s="164"/>
      <c r="C118" s="165" t="s">
        <v>268</v>
      </c>
      <c r="D118" s="165" t="s">
        <v>152</v>
      </c>
      <c r="E118" s="166" t="s">
        <v>2211</v>
      </c>
      <c r="F118" s="167" t="s">
        <v>2212</v>
      </c>
      <c r="G118" s="168" t="s">
        <v>181</v>
      </c>
      <c r="H118" s="169">
        <v>7.1399999999999997</v>
      </c>
      <c r="I118" s="170"/>
      <c r="J118" s="171">
        <f>ROUND(I118*H118,2)</f>
        <v>0</v>
      </c>
      <c r="K118" s="167" t="s">
        <v>156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157</v>
      </c>
      <c r="AT118" s="176" t="s">
        <v>152</v>
      </c>
      <c r="AU118" s="176" t="s">
        <v>166</v>
      </c>
      <c r="AY118" s="19" t="s">
        <v>150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2240</v>
      </c>
    </row>
    <row r="119" s="14" customFormat="1">
      <c r="A119" s="14"/>
      <c r="B119" s="186"/>
      <c r="C119" s="14"/>
      <c r="D119" s="179" t="s">
        <v>159</v>
      </c>
      <c r="E119" s="187" t="s">
        <v>3</v>
      </c>
      <c r="F119" s="188" t="s">
        <v>2241</v>
      </c>
      <c r="G119" s="14"/>
      <c r="H119" s="189">
        <v>7.1399999999999997</v>
      </c>
      <c r="I119" s="190"/>
      <c r="J119" s="14"/>
      <c r="K119" s="14"/>
      <c r="L119" s="186"/>
      <c r="M119" s="191"/>
      <c r="N119" s="192"/>
      <c r="O119" s="192"/>
      <c r="P119" s="192"/>
      <c r="Q119" s="192"/>
      <c r="R119" s="192"/>
      <c r="S119" s="192"/>
      <c r="T119" s="19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87" t="s">
        <v>159</v>
      </c>
      <c r="AU119" s="187" t="s">
        <v>166</v>
      </c>
      <c r="AV119" s="14" t="s">
        <v>81</v>
      </c>
      <c r="AW119" s="14" t="s">
        <v>32</v>
      </c>
      <c r="AX119" s="14" t="s">
        <v>79</v>
      </c>
      <c r="AY119" s="187" t="s">
        <v>150</v>
      </c>
    </row>
    <row r="120" s="2" customFormat="1">
      <c r="A120" s="38"/>
      <c r="B120" s="164"/>
      <c r="C120" s="165" t="s">
        <v>275</v>
      </c>
      <c r="D120" s="165" t="s">
        <v>152</v>
      </c>
      <c r="E120" s="166" t="s">
        <v>2215</v>
      </c>
      <c r="F120" s="167" t="s">
        <v>2216</v>
      </c>
      <c r="G120" s="168" t="s">
        <v>155</v>
      </c>
      <c r="H120" s="169">
        <v>0.84999999999999998</v>
      </c>
      <c r="I120" s="170"/>
      <c r="J120" s="171">
        <f>ROUND(I120*H120,2)</f>
        <v>0</v>
      </c>
      <c r="K120" s="167" t="s">
        <v>3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256</v>
      </c>
      <c r="AT120" s="176" t="s">
        <v>152</v>
      </c>
      <c r="AU120" s="176" t="s">
        <v>166</v>
      </c>
      <c r="AY120" s="19" t="s">
        <v>150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256</v>
      </c>
      <c r="BM120" s="176" t="s">
        <v>2242</v>
      </c>
    </row>
    <row r="121" s="14" customFormat="1">
      <c r="A121" s="14"/>
      <c r="B121" s="186"/>
      <c r="C121" s="14"/>
      <c r="D121" s="179" t="s">
        <v>159</v>
      </c>
      <c r="E121" s="187" t="s">
        <v>3</v>
      </c>
      <c r="F121" s="188" t="s">
        <v>2243</v>
      </c>
      <c r="G121" s="14"/>
      <c r="H121" s="189">
        <v>0.84999999999999998</v>
      </c>
      <c r="I121" s="190"/>
      <c r="J121" s="14"/>
      <c r="K121" s="14"/>
      <c r="L121" s="186"/>
      <c r="M121" s="191"/>
      <c r="N121" s="192"/>
      <c r="O121" s="192"/>
      <c r="P121" s="192"/>
      <c r="Q121" s="192"/>
      <c r="R121" s="192"/>
      <c r="S121" s="192"/>
      <c r="T121" s="19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7" t="s">
        <v>159</v>
      </c>
      <c r="AU121" s="187" t="s">
        <v>166</v>
      </c>
      <c r="AV121" s="14" t="s">
        <v>81</v>
      </c>
      <c r="AW121" s="14" t="s">
        <v>32</v>
      </c>
      <c r="AX121" s="14" t="s">
        <v>79</v>
      </c>
      <c r="AY121" s="187" t="s">
        <v>150</v>
      </c>
    </row>
    <row r="122" s="2" customFormat="1" ht="16.5" customHeight="1">
      <c r="A122" s="38"/>
      <c r="B122" s="164"/>
      <c r="C122" s="165" t="s">
        <v>281</v>
      </c>
      <c r="D122" s="165" t="s">
        <v>152</v>
      </c>
      <c r="E122" s="166" t="s">
        <v>2219</v>
      </c>
      <c r="F122" s="167" t="s">
        <v>2220</v>
      </c>
      <c r="G122" s="168" t="s">
        <v>422</v>
      </c>
      <c r="H122" s="169">
        <v>8</v>
      </c>
      <c r="I122" s="170"/>
      <c r="J122" s="171">
        <f>ROUND(I122*H122,2)</f>
        <v>0</v>
      </c>
      <c r="K122" s="167" t="s">
        <v>3</v>
      </c>
      <c r="L122" s="39"/>
      <c r="M122" s="172" t="s">
        <v>3</v>
      </c>
      <c r="N122" s="173" t="s">
        <v>42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256</v>
      </c>
      <c r="AT122" s="176" t="s">
        <v>152</v>
      </c>
      <c r="AU122" s="176" t="s">
        <v>166</v>
      </c>
      <c r="AY122" s="19" t="s">
        <v>150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79</v>
      </c>
      <c r="BK122" s="177">
        <f>ROUND(I122*H122,2)</f>
        <v>0</v>
      </c>
      <c r="BL122" s="19" t="s">
        <v>256</v>
      </c>
      <c r="BM122" s="176" t="s">
        <v>2244</v>
      </c>
    </row>
    <row r="123" s="2" customFormat="1">
      <c r="A123" s="38"/>
      <c r="B123" s="164"/>
      <c r="C123" s="165" t="s">
        <v>8</v>
      </c>
      <c r="D123" s="165" t="s">
        <v>152</v>
      </c>
      <c r="E123" s="166" t="s">
        <v>2222</v>
      </c>
      <c r="F123" s="167" t="s">
        <v>2223</v>
      </c>
      <c r="G123" s="168" t="s">
        <v>155</v>
      </c>
      <c r="H123" s="169">
        <v>2.4649999999999999</v>
      </c>
      <c r="I123" s="170"/>
      <c r="J123" s="171">
        <f>ROUND(I123*H123,2)</f>
        <v>0</v>
      </c>
      <c r="K123" s="167" t="s">
        <v>156</v>
      </c>
      <c r="L123" s="39"/>
      <c r="M123" s="172" t="s">
        <v>3</v>
      </c>
      <c r="N123" s="173" t="s">
        <v>42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256</v>
      </c>
      <c r="AT123" s="176" t="s">
        <v>152</v>
      </c>
      <c r="AU123" s="176" t="s">
        <v>166</v>
      </c>
      <c r="AY123" s="19" t="s">
        <v>150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256</v>
      </c>
      <c r="BM123" s="176" t="s">
        <v>2245</v>
      </c>
    </row>
    <row r="124" s="14" customFormat="1">
      <c r="A124" s="14"/>
      <c r="B124" s="186"/>
      <c r="C124" s="14"/>
      <c r="D124" s="179" t="s">
        <v>159</v>
      </c>
      <c r="E124" s="187" t="s">
        <v>3</v>
      </c>
      <c r="F124" s="188" t="s">
        <v>2246</v>
      </c>
      <c r="G124" s="14"/>
      <c r="H124" s="189">
        <v>2.4649999999999999</v>
      </c>
      <c r="I124" s="190"/>
      <c r="J124" s="14"/>
      <c r="K124" s="14"/>
      <c r="L124" s="186"/>
      <c r="M124" s="191"/>
      <c r="N124" s="192"/>
      <c r="O124" s="192"/>
      <c r="P124" s="192"/>
      <c r="Q124" s="192"/>
      <c r="R124" s="192"/>
      <c r="S124" s="192"/>
      <c r="T124" s="19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87" t="s">
        <v>159</v>
      </c>
      <c r="AU124" s="187" t="s">
        <v>166</v>
      </c>
      <c r="AV124" s="14" t="s">
        <v>81</v>
      </c>
      <c r="AW124" s="14" t="s">
        <v>32</v>
      </c>
      <c r="AX124" s="14" t="s">
        <v>79</v>
      </c>
      <c r="AY124" s="187" t="s">
        <v>150</v>
      </c>
    </row>
    <row r="125" s="2" customFormat="1" ht="16.5" customHeight="1">
      <c r="A125" s="38"/>
      <c r="B125" s="164"/>
      <c r="C125" s="165" t="s">
        <v>290</v>
      </c>
      <c r="D125" s="165" t="s">
        <v>152</v>
      </c>
      <c r="E125" s="166" t="s">
        <v>2226</v>
      </c>
      <c r="F125" s="167" t="s">
        <v>2227</v>
      </c>
      <c r="G125" s="168" t="s">
        <v>207</v>
      </c>
      <c r="H125" s="169">
        <v>1</v>
      </c>
      <c r="I125" s="170"/>
      <c r="J125" s="171">
        <f>ROUND(I125*H125,2)</f>
        <v>0</v>
      </c>
      <c r="K125" s="167" t="s">
        <v>3</v>
      </c>
      <c r="L125" s="39"/>
      <c r="M125" s="172" t="s">
        <v>3</v>
      </c>
      <c r="N125" s="173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157</v>
      </c>
      <c r="AT125" s="176" t="s">
        <v>152</v>
      </c>
      <c r="AU125" s="176" t="s">
        <v>166</v>
      </c>
      <c r="AY125" s="19" t="s">
        <v>150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2247</v>
      </c>
    </row>
    <row r="126" s="12" customFormat="1" ht="20.88" customHeight="1">
      <c r="A126" s="12"/>
      <c r="B126" s="151"/>
      <c r="C126" s="12"/>
      <c r="D126" s="152" t="s">
        <v>70</v>
      </c>
      <c r="E126" s="162" t="s">
        <v>1582</v>
      </c>
      <c r="F126" s="162" t="s">
        <v>2248</v>
      </c>
      <c r="G126" s="12"/>
      <c r="H126" s="12"/>
      <c r="I126" s="154"/>
      <c r="J126" s="163">
        <f>BK126</f>
        <v>0</v>
      </c>
      <c r="K126" s="12"/>
      <c r="L126" s="151"/>
      <c r="M126" s="156"/>
      <c r="N126" s="157"/>
      <c r="O126" s="157"/>
      <c r="P126" s="158">
        <f>SUM(P127:P133)</f>
        <v>0</v>
      </c>
      <c r="Q126" s="157"/>
      <c r="R126" s="158">
        <f>SUM(R127:R133)</f>
        <v>0.06148</v>
      </c>
      <c r="S126" s="157"/>
      <c r="T126" s="159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2" t="s">
        <v>81</v>
      </c>
      <c r="AT126" s="160" t="s">
        <v>70</v>
      </c>
      <c r="AU126" s="160" t="s">
        <v>81</v>
      </c>
      <c r="AY126" s="152" t="s">
        <v>150</v>
      </c>
      <c r="BK126" s="161">
        <f>SUM(BK127:BK133)</f>
        <v>0</v>
      </c>
    </row>
    <row r="127" s="2" customFormat="1">
      <c r="A127" s="38"/>
      <c r="B127" s="164"/>
      <c r="C127" s="165" t="s">
        <v>295</v>
      </c>
      <c r="D127" s="165" t="s">
        <v>152</v>
      </c>
      <c r="E127" s="166" t="s">
        <v>2249</v>
      </c>
      <c r="F127" s="167" t="s">
        <v>2250</v>
      </c>
      <c r="G127" s="168" t="s">
        <v>422</v>
      </c>
      <c r="H127" s="169">
        <v>1</v>
      </c>
      <c r="I127" s="170"/>
      <c r="J127" s="171">
        <f>ROUND(I127*H127,2)</f>
        <v>0</v>
      </c>
      <c r="K127" s="167" t="s">
        <v>3</v>
      </c>
      <c r="L127" s="39"/>
      <c r="M127" s="172" t="s">
        <v>3</v>
      </c>
      <c r="N127" s="173" t="s">
        <v>42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256</v>
      </c>
      <c r="AT127" s="176" t="s">
        <v>152</v>
      </c>
      <c r="AU127" s="176" t="s">
        <v>166</v>
      </c>
      <c r="AY127" s="19" t="s">
        <v>150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79</v>
      </c>
      <c r="BK127" s="177">
        <f>ROUND(I127*H127,2)</f>
        <v>0</v>
      </c>
      <c r="BL127" s="19" t="s">
        <v>256</v>
      </c>
      <c r="BM127" s="176" t="s">
        <v>2251</v>
      </c>
    </row>
    <row r="128" s="2" customFormat="1">
      <c r="A128" s="38"/>
      <c r="B128" s="164"/>
      <c r="C128" s="165" t="s">
        <v>300</v>
      </c>
      <c r="D128" s="165" t="s">
        <v>152</v>
      </c>
      <c r="E128" s="166" t="s">
        <v>2252</v>
      </c>
      <c r="F128" s="167" t="s">
        <v>2253</v>
      </c>
      <c r="G128" s="168" t="s">
        <v>1610</v>
      </c>
      <c r="H128" s="169">
        <v>1</v>
      </c>
      <c r="I128" s="170"/>
      <c r="J128" s="171">
        <f>ROUND(I128*H128,2)</f>
        <v>0</v>
      </c>
      <c r="K128" s="167" t="s">
        <v>3</v>
      </c>
      <c r="L128" s="39"/>
      <c r="M128" s="172" t="s">
        <v>3</v>
      </c>
      <c r="N128" s="173" t="s">
        <v>42</v>
      </c>
      <c r="O128" s="72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6" t="s">
        <v>256</v>
      </c>
      <c r="AT128" s="176" t="s">
        <v>152</v>
      </c>
      <c r="AU128" s="176" t="s">
        <v>166</v>
      </c>
      <c r="AY128" s="19" t="s">
        <v>150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9" t="s">
        <v>79</v>
      </c>
      <c r="BK128" s="177">
        <f>ROUND(I128*H128,2)</f>
        <v>0</v>
      </c>
      <c r="BL128" s="19" t="s">
        <v>256</v>
      </c>
      <c r="BM128" s="176" t="s">
        <v>2254</v>
      </c>
    </row>
    <row r="129" s="2" customFormat="1" ht="33" customHeight="1">
      <c r="A129" s="38"/>
      <c r="B129" s="164"/>
      <c r="C129" s="165" t="s">
        <v>310</v>
      </c>
      <c r="D129" s="165" t="s">
        <v>152</v>
      </c>
      <c r="E129" s="166" t="s">
        <v>2255</v>
      </c>
      <c r="F129" s="167" t="s">
        <v>2256</v>
      </c>
      <c r="G129" s="168" t="s">
        <v>207</v>
      </c>
      <c r="H129" s="169">
        <v>1</v>
      </c>
      <c r="I129" s="170"/>
      <c r="J129" s="171">
        <f>ROUND(I129*H129,2)</f>
        <v>0</v>
      </c>
      <c r="K129" s="167" t="s">
        <v>156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0.0068799999999999998</v>
      </c>
      <c r="R129" s="174">
        <f>Q129*H129</f>
        <v>0.0068799999999999998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256</v>
      </c>
      <c r="AT129" s="176" t="s">
        <v>152</v>
      </c>
      <c r="AU129" s="176" t="s">
        <v>166</v>
      </c>
      <c r="AY129" s="19" t="s">
        <v>150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256</v>
      </c>
      <c r="BM129" s="176" t="s">
        <v>2257</v>
      </c>
    </row>
    <row r="130" s="2" customFormat="1">
      <c r="A130" s="38"/>
      <c r="B130" s="164"/>
      <c r="C130" s="210" t="s">
        <v>320</v>
      </c>
      <c r="D130" s="210" t="s">
        <v>380</v>
      </c>
      <c r="E130" s="211" t="s">
        <v>2258</v>
      </c>
      <c r="F130" s="212" t="s">
        <v>2259</v>
      </c>
      <c r="G130" s="213" t="s">
        <v>207</v>
      </c>
      <c r="H130" s="214">
        <v>1</v>
      </c>
      <c r="I130" s="215"/>
      <c r="J130" s="216">
        <f>ROUND(I130*H130,2)</f>
        <v>0</v>
      </c>
      <c r="K130" s="212" t="s">
        <v>156</v>
      </c>
      <c r="L130" s="217"/>
      <c r="M130" s="218" t="s">
        <v>3</v>
      </c>
      <c r="N130" s="219" t="s">
        <v>42</v>
      </c>
      <c r="O130" s="72"/>
      <c r="P130" s="174">
        <f>O130*H130</f>
        <v>0</v>
      </c>
      <c r="Q130" s="174">
        <v>0.054600000000000003</v>
      </c>
      <c r="R130" s="174">
        <f>Q130*H130</f>
        <v>0.054600000000000003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364</v>
      </c>
      <c r="AT130" s="176" t="s">
        <v>380</v>
      </c>
      <c r="AU130" s="176" t="s">
        <v>166</v>
      </c>
      <c r="AY130" s="19" t="s">
        <v>150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79</v>
      </c>
      <c r="BK130" s="177">
        <f>ROUND(I130*H130,2)</f>
        <v>0</v>
      </c>
      <c r="BL130" s="19" t="s">
        <v>256</v>
      </c>
      <c r="BM130" s="176" t="s">
        <v>2260</v>
      </c>
    </row>
    <row r="131" s="2" customFormat="1">
      <c r="A131" s="38"/>
      <c r="B131" s="164"/>
      <c r="C131" s="165" t="s">
        <v>327</v>
      </c>
      <c r="D131" s="165" t="s">
        <v>152</v>
      </c>
      <c r="E131" s="166" t="s">
        <v>2261</v>
      </c>
      <c r="F131" s="167" t="s">
        <v>1604</v>
      </c>
      <c r="G131" s="168" t="s">
        <v>155</v>
      </c>
      <c r="H131" s="169">
        <v>7</v>
      </c>
      <c r="I131" s="170"/>
      <c r="J131" s="171">
        <f>ROUND(I131*H131,2)</f>
        <v>0</v>
      </c>
      <c r="K131" s="167" t="s">
        <v>3</v>
      </c>
      <c r="L131" s="39"/>
      <c r="M131" s="172" t="s">
        <v>3</v>
      </c>
      <c r="N131" s="173" t="s">
        <v>42</v>
      </c>
      <c r="O131" s="72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256</v>
      </c>
      <c r="AT131" s="176" t="s">
        <v>152</v>
      </c>
      <c r="AU131" s="176" t="s">
        <v>166</v>
      </c>
      <c r="AY131" s="19" t="s">
        <v>150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79</v>
      </c>
      <c r="BK131" s="177">
        <f>ROUND(I131*H131,2)</f>
        <v>0</v>
      </c>
      <c r="BL131" s="19" t="s">
        <v>256</v>
      </c>
      <c r="BM131" s="176" t="s">
        <v>2262</v>
      </c>
    </row>
    <row r="132" s="2" customFormat="1">
      <c r="A132" s="38"/>
      <c r="B132" s="164"/>
      <c r="C132" s="165" t="s">
        <v>335</v>
      </c>
      <c r="D132" s="165" t="s">
        <v>152</v>
      </c>
      <c r="E132" s="166" t="s">
        <v>2263</v>
      </c>
      <c r="F132" s="167" t="s">
        <v>2264</v>
      </c>
      <c r="G132" s="168" t="s">
        <v>155</v>
      </c>
      <c r="H132" s="169">
        <v>7.5990000000000002</v>
      </c>
      <c r="I132" s="170"/>
      <c r="J132" s="171">
        <f>ROUND(I132*H132,2)</f>
        <v>0</v>
      </c>
      <c r="K132" s="167" t="s">
        <v>3</v>
      </c>
      <c r="L132" s="39"/>
      <c r="M132" s="172" t="s">
        <v>3</v>
      </c>
      <c r="N132" s="173" t="s">
        <v>42</v>
      </c>
      <c r="O132" s="72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157</v>
      </c>
      <c r="AT132" s="176" t="s">
        <v>152</v>
      </c>
      <c r="AU132" s="176" t="s">
        <v>166</v>
      </c>
      <c r="AY132" s="19" t="s">
        <v>150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79</v>
      </c>
      <c r="BK132" s="177">
        <f>ROUND(I132*H132,2)</f>
        <v>0</v>
      </c>
      <c r="BL132" s="19" t="s">
        <v>157</v>
      </c>
      <c r="BM132" s="176" t="s">
        <v>2265</v>
      </c>
    </row>
    <row r="133" s="14" customFormat="1">
      <c r="A133" s="14"/>
      <c r="B133" s="186"/>
      <c r="C133" s="14"/>
      <c r="D133" s="179" t="s">
        <v>159</v>
      </c>
      <c r="E133" s="187" t="s">
        <v>3</v>
      </c>
      <c r="F133" s="188" t="s">
        <v>2266</v>
      </c>
      <c r="G133" s="14"/>
      <c r="H133" s="189">
        <v>7.5990000000000002</v>
      </c>
      <c r="I133" s="190"/>
      <c r="J133" s="14"/>
      <c r="K133" s="14"/>
      <c r="L133" s="186"/>
      <c r="M133" s="191"/>
      <c r="N133" s="192"/>
      <c r="O133" s="192"/>
      <c r="P133" s="192"/>
      <c r="Q133" s="192"/>
      <c r="R133" s="192"/>
      <c r="S133" s="192"/>
      <c r="T133" s="19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7" t="s">
        <v>159</v>
      </c>
      <c r="AU133" s="187" t="s">
        <v>166</v>
      </c>
      <c r="AV133" s="14" t="s">
        <v>81</v>
      </c>
      <c r="AW133" s="14" t="s">
        <v>32</v>
      </c>
      <c r="AX133" s="14" t="s">
        <v>79</v>
      </c>
      <c r="AY133" s="187" t="s">
        <v>150</v>
      </c>
    </row>
    <row r="134" s="12" customFormat="1" ht="25.92" customHeight="1">
      <c r="A134" s="12"/>
      <c r="B134" s="151"/>
      <c r="C134" s="12"/>
      <c r="D134" s="152" t="s">
        <v>70</v>
      </c>
      <c r="E134" s="153" t="s">
        <v>1201</v>
      </c>
      <c r="F134" s="153" t="s">
        <v>1202</v>
      </c>
      <c r="G134" s="12"/>
      <c r="H134" s="12"/>
      <c r="I134" s="154"/>
      <c r="J134" s="155">
        <f>BK134</f>
        <v>0</v>
      </c>
      <c r="K134" s="12"/>
      <c r="L134" s="151"/>
      <c r="M134" s="156"/>
      <c r="N134" s="157"/>
      <c r="O134" s="157"/>
      <c r="P134" s="158">
        <f>SUM(P135:P138)</f>
        <v>0</v>
      </c>
      <c r="Q134" s="157"/>
      <c r="R134" s="158">
        <f>SUM(R135:R138)</f>
        <v>0</v>
      </c>
      <c r="S134" s="157"/>
      <c r="T134" s="159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2" t="s">
        <v>157</v>
      </c>
      <c r="AT134" s="160" t="s">
        <v>70</v>
      </c>
      <c r="AU134" s="160" t="s">
        <v>71</v>
      </c>
      <c r="AY134" s="152" t="s">
        <v>150</v>
      </c>
      <c r="BK134" s="161">
        <f>SUM(BK135:BK138)</f>
        <v>0</v>
      </c>
    </row>
    <row r="135" s="2" customFormat="1" ht="16.5" customHeight="1">
      <c r="A135" s="38"/>
      <c r="B135" s="164"/>
      <c r="C135" s="165" t="s">
        <v>344</v>
      </c>
      <c r="D135" s="165" t="s">
        <v>152</v>
      </c>
      <c r="E135" s="166" t="s">
        <v>1203</v>
      </c>
      <c r="F135" s="167" t="s">
        <v>1652</v>
      </c>
      <c r="G135" s="168" t="s">
        <v>1610</v>
      </c>
      <c r="H135" s="169">
        <v>1</v>
      </c>
      <c r="I135" s="170"/>
      <c r="J135" s="171">
        <f>ROUND(I135*H135,2)</f>
        <v>0</v>
      </c>
      <c r="K135" s="167" t="s">
        <v>3</v>
      </c>
      <c r="L135" s="39"/>
      <c r="M135" s="172" t="s">
        <v>3</v>
      </c>
      <c r="N135" s="173" t="s">
        <v>42</v>
      </c>
      <c r="O135" s="72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1536</v>
      </c>
      <c r="AT135" s="176" t="s">
        <v>152</v>
      </c>
      <c r="AU135" s="176" t="s">
        <v>79</v>
      </c>
      <c r="AY135" s="19" t="s">
        <v>150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79</v>
      </c>
      <c r="BK135" s="177">
        <f>ROUND(I135*H135,2)</f>
        <v>0</v>
      </c>
      <c r="BL135" s="19" t="s">
        <v>1536</v>
      </c>
      <c r="BM135" s="176" t="s">
        <v>2267</v>
      </c>
    </row>
    <row r="136" s="2" customFormat="1" ht="16.5" customHeight="1">
      <c r="A136" s="38"/>
      <c r="B136" s="164"/>
      <c r="C136" s="165" t="s">
        <v>350</v>
      </c>
      <c r="D136" s="165" t="s">
        <v>152</v>
      </c>
      <c r="E136" s="166" t="s">
        <v>1205</v>
      </c>
      <c r="F136" s="167" t="s">
        <v>2268</v>
      </c>
      <c r="G136" s="168" t="s">
        <v>1610</v>
      </c>
      <c r="H136" s="169">
        <v>2</v>
      </c>
      <c r="I136" s="170"/>
      <c r="J136" s="171">
        <f>ROUND(I136*H136,2)</f>
        <v>0</v>
      </c>
      <c r="K136" s="167" t="s">
        <v>3</v>
      </c>
      <c r="L136" s="39"/>
      <c r="M136" s="172" t="s">
        <v>3</v>
      </c>
      <c r="N136" s="173" t="s">
        <v>42</v>
      </c>
      <c r="O136" s="72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6" t="s">
        <v>1536</v>
      </c>
      <c r="AT136" s="176" t="s">
        <v>152</v>
      </c>
      <c r="AU136" s="176" t="s">
        <v>79</v>
      </c>
      <c r="AY136" s="19" t="s">
        <v>150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9" t="s">
        <v>79</v>
      </c>
      <c r="BK136" s="177">
        <f>ROUND(I136*H136,2)</f>
        <v>0</v>
      </c>
      <c r="BL136" s="19" t="s">
        <v>1536</v>
      </c>
      <c r="BM136" s="176" t="s">
        <v>2269</v>
      </c>
    </row>
    <row r="137" s="2" customFormat="1" ht="16.5" customHeight="1">
      <c r="A137" s="38"/>
      <c r="B137" s="164"/>
      <c r="C137" s="165" t="s">
        <v>357</v>
      </c>
      <c r="D137" s="165" t="s">
        <v>152</v>
      </c>
      <c r="E137" s="166" t="s">
        <v>1213</v>
      </c>
      <c r="F137" s="167" t="s">
        <v>2270</v>
      </c>
      <c r="G137" s="168" t="s">
        <v>1610</v>
      </c>
      <c r="H137" s="169">
        <v>1</v>
      </c>
      <c r="I137" s="170"/>
      <c r="J137" s="171">
        <f>ROUND(I137*H137,2)</f>
        <v>0</v>
      </c>
      <c r="K137" s="167" t="s">
        <v>3</v>
      </c>
      <c r="L137" s="39"/>
      <c r="M137" s="172" t="s">
        <v>3</v>
      </c>
      <c r="N137" s="173" t="s">
        <v>42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1536</v>
      </c>
      <c r="AT137" s="176" t="s">
        <v>152</v>
      </c>
      <c r="AU137" s="176" t="s">
        <v>79</v>
      </c>
      <c r="AY137" s="19" t="s">
        <v>150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79</v>
      </c>
      <c r="BK137" s="177">
        <f>ROUND(I137*H137,2)</f>
        <v>0</v>
      </c>
      <c r="BL137" s="19" t="s">
        <v>1536</v>
      </c>
      <c r="BM137" s="176" t="s">
        <v>2271</v>
      </c>
    </row>
    <row r="138" s="2" customFormat="1" ht="16.5" customHeight="1">
      <c r="A138" s="38"/>
      <c r="B138" s="164"/>
      <c r="C138" s="165" t="s">
        <v>364</v>
      </c>
      <c r="D138" s="165" t="s">
        <v>152</v>
      </c>
      <c r="E138" s="166" t="s">
        <v>1217</v>
      </c>
      <c r="F138" s="167" t="s">
        <v>2272</v>
      </c>
      <c r="G138" s="168" t="s">
        <v>1610</v>
      </c>
      <c r="H138" s="169">
        <v>1</v>
      </c>
      <c r="I138" s="170"/>
      <c r="J138" s="171">
        <f>ROUND(I138*H138,2)</f>
        <v>0</v>
      </c>
      <c r="K138" s="167" t="s">
        <v>3</v>
      </c>
      <c r="L138" s="39"/>
      <c r="M138" s="220" t="s">
        <v>3</v>
      </c>
      <c r="N138" s="221" t="s">
        <v>42</v>
      </c>
      <c r="O138" s="222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1536</v>
      </c>
      <c r="AT138" s="176" t="s">
        <v>152</v>
      </c>
      <c r="AU138" s="176" t="s">
        <v>79</v>
      </c>
      <c r="AY138" s="19" t="s">
        <v>150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79</v>
      </c>
      <c r="BK138" s="177">
        <f>ROUND(I138*H138,2)</f>
        <v>0</v>
      </c>
      <c r="BL138" s="19" t="s">
        <v>1536</v>
      </c>
      <c r="BM138" s="176" t="s">
        <v>2273</v>
      </c>
    </row>
    <row r="139" s="2" customFormat="1" ht="6.96" customHeight="1">
      <c r="A139" s="38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39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autoFilter ref="C85:K13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DESKTOP-O073EUR\Digitronic1</dc:creator>
  <cp:lastModifiedBy>DESKTOP-O073EUR\Digitronic1</cp:lastModifiedBy>
  <dcterms:created xsi:type="dcterms:W3CDTF">2021-03-26T15:57:37Z</dcterms:created>
  <dcterms:modified xsi:type="dcterms:W3CDTF">2021-03-26T15:57:47Z</dcterms:modified>
</cp:coreProperties>
</file>