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VON - Vedlejší a ostatní ..." sheetId="3" r:id="rId3"/>
  </sheets>
  <definedNames>
    <definedName name="_xlnm.Print_Area" localSheetId="0">'Rekapitulace stavby'!$D$4:$AO$76,'Rekapitulace stavby'!$C$82:$AQ$97</definedName>
    <definedName name="_xlnm._FilterDatabase" localSheetId="1" hidden="1">'01 - stavební část'!$C$130:$L$289</definedName>
    <definedName name="_xlnm.Print_Area" localSheetId="1">'01 - stavební část'!$C$4:$K$76,'01 - stavební část'!$C$82:$K$112,'01 - stavební část'!$C$118:$L$289</definedName>
    <definedName name="_xlnm._FilterDatabase" localSheetId="2" hidden="1">'VON - Vedlejší a ostatní ...'!$C$119:$L$142</definedName>
    <definedName name="_xlnm.Print_Area" localSheetId="2">'VON - Vedlejší a ostatní ...'!$C$4:$K$76,'VON - Vedlejší a ostatní ...'!$C$82:$K$101,'VON - Vedlejší a ostatní ...'!$C$107:$L$142</definedName>
    <definedName name="_xlnm.Print_Titles" localSheetId="0">'Rekapitulace stavby'!$92:$92</definedName>
    <definedName name="_xlnm.Print_Titles" localSheetId="1">'01 - stavební část'!$130:$130</definedName>
    <definedName name="_xlnm.Print_Titles" localSheetId="2">'VON - Vedlejší a ostatní ...'!$119:$119</definedName>
  </definedNames>
  <calcPr fullCalcOnLoad="1"/>
</workbook>
</file>

<file path=xl/sharedStrings.xml><?xml version="1.0" encoding="utf-8"?>
<sst xmlns="http://schemas.openxmlformats.org/spreadsheetml/2006/main" count="2055" uniqueCount="483">
  <si>
    <t>Export Komplet</t>
  </si>
  <si>
    <t/>
  </si>
  <si>
    <t>2.0</t>
  </si>
  <si>
    <t>ZAMOK</t>
  </si>
  <si>
    <t>False</t>
  </si>
  <si>
    <t>True</t>
  </si>
  <si>
    <t>{fb6e9e24-ccc6-4a00-965f-994ddfca7f1d}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</si>
  <si>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</si>
  <si>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</si>
  <si>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</si>
  <si>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</si>
  <si>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</si>
  <si>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</si>
  <si>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</si>
  <si>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</si>
  <si>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VZMR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</si>
  <si>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</si>
  <si>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</si>
  <si>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 xml:space="preserve"> - Stavební úpravy ZŠ U školy, Liberec</t>
  </si>
  <si>
    <t>KSO:</t>
  </si>
  <si>
    <t>CC-CZ:</t>
  </si>
  <si>
    <t>Místo:</t>
  </si>
  <si>
    <t xml:space="preserve"> </t>
  </si>
  <si>
    <t>Datum:</t>
  </si>
  <si>
    <t>13.8.2021</t>
  </si>
  <si>
    <t>Zadavatel:</t>
  </si>
  <si>
    <t>IČ:</t>
  </si>
  <si>
    <t>00262978</t>
  </si>
  <si>
    <t xml:space="preserve"> STATUTÁRNÍ MĚSTO LIBEREC</t>
  </si>
  <si>
    <t>DIČ:</t>
  </si>
  <si>
    <t>Uchazeč:</t>
  </si>
  <si>
    <t>Vyplň údaj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</si>
  <si>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</si>
  <si>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</si>
  <si>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</si>
  <si>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</si>
  <si>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</si>
  <si>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</si>
  <si>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</si>
  <si>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</si>
  <si>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</si>
  <si>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</si>
  <si>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</si>
  <si>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</si>
  <si>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</si>
  <si>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</si>
  <si>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</si>
  <si>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</si>
  <si>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</si>
  <si>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</si>
  <si>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</si>
  <si>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</si>
  <si>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</si>
  <si>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</si>
  <si>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</si>
  <si>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</si>
  <si>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</si>
  <si>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</si>
  <si>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</si>
  <si>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</si>
  <si>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</si>
  <si>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</si>
  <si>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</si>
  <si>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</si>
  <si>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</si>
  <si>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</si>
  <si>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</si>
  <si>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</si>
  <si>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</si>
  <si>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</si>
  <si>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</si>
  <si>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</si>
  <si>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</si>
  <si>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</si>
  <si>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</si>
  <si>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</si>
  <si>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</si>
  <si>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</si>
  <si>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</si>
  <si>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</si>
  <si>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</si>
  <si>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</si>
  <si>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</si>
  <si>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</si>
  <si>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</si>
  <si>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</si>
  <si>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{49035512-4e84-4674-b967-794e6c3cdfab}</t>
  </si>
  <si>
    <t>2</t>
  </si>
  <si>
    <t>VON</t>
  </si>
  <si>
    <t>Vedlejší a ostatní ...</t>
  </si>
  <si>
    <t>{7d751fcc-7318-440b-bbde-7734349184c3}</t>
  </si>
  <si>
    <t>KRYCÍ LIST SOUPISU PRACÍ</t>
  </si>
  <si>
    <t>Objekt:</t>
  </si>
  <si>
    <t>01 - stavební část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</si>
  <si>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</si>
  <si>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</si>
  <si>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</si>
  <si>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</si>
  <si>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</si>
  <si>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</si>
  <si>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</si>
  <si>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</si>
  <si>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</si>
  <si>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</si>
  <si>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</si>
  <si>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</si>
  <si>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</si>
  <si>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</si>
  <si>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</si>
  <si>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</si>
  <si>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</si>
  <si>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</si>
  <si>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</si>
  <si>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</si>
  <si>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</si>
  <si>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>HZS - Hodinové zúčtovací sazby</t>
  </si>
  <si>
    <t>VRN - Vedlejší rozpočtové náklady</t>
  </si>
  <si>
    <t xml:space="preserve">    VRN5 - Finanční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</si>
  <si>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</si>
  <si>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</si>
  <si>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</si>
  <si>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</si>
  <si>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</si>
  <si>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</si>
  <si>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</si>
  <si>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</si>
  <si>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</si>
  <si>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</si>
  <si>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</si>
  <si>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</si>
  <si>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</si>
  <si>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</si>
  <si>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</si>
  <si>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</si>
  <si>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</si>
  <si>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</si>
  <si>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</si>
  <si>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</si>
  <si>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</si>
  <si>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</si>
  <si>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</si>
  <si>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</si>
  <si>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</si>
  <si>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4</t>
  </si>
  <si>
    <t>877247185</t>
  </si>
  <si>
    <t>PP</t>
  </si>
  <si>
    <t>113107137</t>
  </si>
  <si>
    <t>Odstranění podkladů nebo krytů ručně s přemístěním hmot na skládku na vzdálenost do 3 m nebo s naložením na dopravní prostředek z betonu vyztuženého sítěmi, o tl. vrstvy přes 150 do 300 mm</t>
  </si>
  <si>
    <t>-461346320</t>
  </si>
  <si>
    <t>3</t>
  </si>
  <si>
    <t>119002121</t>
  </si>
  <si>
    <t>Pomocné konstrukce při zabezpečení výkopu vodorovné pochozí přechodová lávka délky do 2 m včetně zábradlí zřízení</t>
  </si>
  <si>
    <t>kus</t>
  </si>
  <si>
    <t>-1253638198</t>
  </si>
  <si>
    <t>119002122</t>
  </si>
  <si>
    <t>Pomocné konstrukce při zabezpečení výkopu vodorovné pochozí přechodová lávka délky do 2 m včetně zábradlí odstranění</t>
  </si>
  <si>
    <t>-556816873</t>
  </si>
  <si>
    <t>5</t>
  </si>
  <si>
    <t>122211101</t>
  </si>
  <si>
    <t>Odkopávky a prokopávky ručně zapažené i nezapažené v hornině třídy těžitelnosti I skupiny 3</t>
  </si>
  <si>
    <t>m3</t>
  </si>
  <si>
    <t>-943929691</t>
  </si>
  <si>
    <t>6</t>
  </si>
  <si>
    <t>132254204</t>
  </si>
  <si>
    <t>Hloubení zapažených rýh šířky přes 800 do 2 000 mm strojně s urovnáním dna do předepsaného profilu a spádu v hornině třídy těžitelnosti I skupiny 3 přes 100 do 500 m3</t>
  </si>
  <si>
    <t>-2046066214</t>
  </si>
  <si>
    <t>7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</si>
  <si>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</si>
  <si>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</si>
  <si>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-1476901507</t>
  </si>
  <si>
    <t>8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</si>
  <si>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</si>
  <si>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</si>
  <si>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1977935883</t>
  </si>
  <si>
    <t>9</t>
  </si>
  <si>
    <t>174111101</t>
  </si>
  <si>
    <t>Zásyp sypaninou z jakékoliv horniny ručně s uložením výkopku ve vrstvách se zhutněním jam, šachet, rýh nebo kolem objektů v těchto vykopávkách</t>
  </si>
  <si>
    <t>1969972372</t>
  </si>
  <si>
    <t>10</t>
  </si>
  <si>
    <t>M</t>
  </si>
  <si>
    <t>58344121</t>
  </si>
  <si>
    <t>štěrkodrť frakce 0/8</t>
  </si>
  <si>
    <t>t</t>
  </si>
  <si>
    <t>1153716560</t>
  </si>
  <si>
    <t>11</t>
  </si>
  <si>
    <t>174111109</t>
  </si>
  <si>
    <t>Zásyp sypaninou z jakékoliv horniny ručně Příplatek k ceně za prohození sypaniny sítem</t>
  </si>
  <si>
    <t>528083907</t>
  </si>
  <si>
    <t>12</t>
  </si>
  <si>
    <t>181951112</t>
  </si>
  <si>
    <t>Úprava pláně vyrovnáním výškových rozdílů strojně v hornině třídy těžitelnosti I, skupiny 1 až 3 se zhutněním</t>
  </si>
  <si>
    <t>1774189129</t>
  </si>
  <si>
    <t>13</t>
  </si>
  <si>
    <t>195101501</t>
  </si>
  <si>
    <t>Příplatek k zemním pracem za výkop v blízkosti podzemních vedení a jejich zabezpečení</t>
  </si>
  <si>
    <t>kč</t>
  </si>
  <si>
    <t>211304014</t>
  </si>
  <si>
    <t>Zakládání</t>
  </si>
  <si>
    <t>14</t>
  </si>
  <si>
    <t>212750104</t>
  </si>
  <si>
    <t>Trativody z drenážních a melioračních trubek pro budovy se zřízením štěrkového lože pod trubky a s jejich obsypem v otevřeném výkopu trubka tyčová PVC-U plocha pro vtékání vody min. 80 cm2/m SN 4 celoperforovaná 360° DN 200</t>
  </si>
  <si>
    <t>m</t>
  </si>
  <si>
    <t>-2625080</t>
  </si>
  <si>
    <t>28610412</t>
  </si>
  <si>
    <t>spojovací hrdlo drenážního systému budov DN 200</t>
  </si>
  <si>
    <t>-461333188</t>
  </si>
  <si>
    <t>16</t>
  </si>
  <si>
    <t>28610417</t>
  </si>
  <si>
    <t>uzavírací zátka drenážního potrubí systému budov DN 200</t>
  </si>
  <si>
    <t>1620673378</t>
  </si>
  <si>
    <t>17</t>
  </si>
  <si>
    <t>28610422</t>
  </si>
  <si>
    <t>koleno drenážního systému budov 90° DN 200</t>
  </si>
  <si>
    <t>241131589</t>
  </si>
  <si>
    <t>18</t>
  </si>
  <si>
    <t>28610427</t>
  </si>
  <si>
    <t>tvarovka T-kus drenážního systému budov DN 200</t>
  </si>
  <si>
    <t>754681984</t>
  </si>
  <si>
    <t>19</t>
  </si>
  <si>
    <t>28610436</t>
  </si>
  <si>
    <t>odbočka drenážního systému budov potrubí 45° PP DN 200</t>
  </si>
  <si>
    <t>1272199292</t>
  </si>
  <si>
    <t>20</t>
  </si>
  <si>
    <t>274313711</t>
  </si>
  <si>
    <t>Základy z betonu prostého pasy betonu kamenem neprokládaného tř. C 20/25 chemická odolnost</t>
  </si>
  <si>
    <t>-1770425137</t>
  </si>
  <si>
    <t>274351121</t>
  </si>
  <si>
    <t>Bednění základů pasů rovné zřízení</t>
  </si>
  <si>
    <t>838695200</t>
  </si>
  <si>
    <t>22</t>
  </si>
  <si>
    <t>274351122</t>
  </si>
  <si>
    <t>Bednění základů pasů rovné odstranění</t>
  </si>
  <si>
    <t>1652338265</t>
  </si>
  <si>
    <t>Komunikace pozemní</t>
  </si>
  <si>
    <t>23</t>
  </si>
  <si>
    <t>564201111</t>
  </si>
  <si>
    <t>Podklad nebo podsyp ze štěrkopísku ŠP s rozprostřením, vlhčením a zhutněním, po zhutnění tl. 40 mm</t>
  </si>
  <si>
    <t>596706596</t>
  </si>
  <si>
    <t>24</t>
  </si>
  <si>
    <t>564760011</t>
  </si>
  <si>
    <t>Podklad nebo kryt z kameniva hrubého drceného vel. 8-16 mm s rozprostřením a zhutněním, po zhutnění tl. 200 mm</t>
  </si>
  <si>
    <t>68592187</t>
  </si>
  <si>
    <t>25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</si>
  <si>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</si>
  <si>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</si>
  <si>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-203250633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</si>
  <si>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</si>
  <si>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26</t>
  </si>
  <si>
    <t>59245018</t>
  </si>
  <si>
    <t>dlažba tvar obdélník betonová 200x100x60mm přírodní</t>
  </si>
  <si>
    <t>1636127248</t>
  </si>
  <si>
    <t>27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</si>
  <si>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</si>
  <si>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</si>
  <si>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-158045621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</si>
  <si>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</si>
  <si>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Úpravy povrchů, podlahy a osazování výplní</t>
  </si>
  <si>
    <t>28</t>
  </si>
  <si>
    <t>629995101</t>
  </si>
  <si>
    <t>Očištění vnějších ploch tlakovou vodou omytím</t>
  </si>
  <si>
    <t>1363117301</t>
  </si>
  <si>
    <t>29</t>
  </si>
  <si>
    <t>637211911</t>
  </si>
  <si>
    <t>Okapový chodník z dlaždic Příplatek k cenám za zalévání asfaltem při provádění okapového chodníčku z dlaždic nebo u betonové nové mazaniny podél budovy</t>
  </si>
  <si>
    <t>1526657564</t>
  </si>
  <si>
    <t>30</t>
  </si>
  <si>
    <t>637311131</t>
  </si>
  <si>
    <t>Okapový chodník z obrubníků betonových zahradních, se zalitím spár cementovou maltou do lože z betonu prostého</t>
  </si>
  <si>
    <t>-1339131276</t>
  </si>
  <si>
    <t>Trubní vedení</t>
  </si>
  <si>
    <t>31</t>
  </si>
  <si>
    <t>810101500</t>
  </si>
  <si>
    <t>Provizorní propojení dešťových svodů do kanalizačního potrubí flexibilními hadicemi</t>
  </si>
  <si>
    <t>-70542627</t>
  </si>
  <si>
    <t>32</t>
  </si>
  <si>
    <t>810101501</t>
  </si>
  <si>
    <t>Napojení nového lapače střešních splavenin na stávající kanalizační potrubí, dopojení svodu, obetonování</t>
  </si>
  <si>
    <t>-1421695545</t>
  </si>
  <si>
    <t>Ostatní konstrukce a práce, bourání</t>
  </si>
  <si>
    <t>33</t>
  </si>
  <si>
    <t>952901412</t>
  </si>
  <si>
    <t>Vyčištění ostatních objektů, prostoru a ploch po stavebních pracech</t>
  </si>
  <si>
    <t>98483047</t>
  </si>
  <si>
    <t>34</t>
  </si>
  <si>
    <t>962052210</t>
  </si>
  <si>
    <t>Bourání zdiva železobetonového nadzákladového, objemu do 1 m3</t>
  </si>
  <si>
    <t>-381681844</t>
  </si>
  <si>
    <t>35</t>
  </si>
  <si>
    <t>963012520</t>
  </si>
  <si>
    <t>Bourání stropů z desek nebo panelů železobetonových prefabrikovaných s dutinami z panelů, š. přes 300 mm tl. přes 140 mm</t>
  </si>
  <si>
    <t>1294251988</t>
  </si>
  <si>
    <t>36</t>
  </si>
  <si>
    <t>971052251</t>
  </si>
  <si>
    <t>Vybourání a prorážení otvorů v železobetonových příčkách a zdech základových nebo nadzákladových, plochy do 0,0225 m2, tl. do 450 mm</t>
  </si>
  <si>
    <t>-166481609</t>
  </si>
  <si>
    <t>37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</si>
  <si>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</si>
  <si>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</si>
  <si>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-1117871353</t>
  </si>
  <si>
    <t>997</t>
  </si>
  <si>
    <t>Přesun sutě</t>
  </si>
  <si>
    <t>38</t>
  </si>
  <si>
    <t>997013151</t>
  </si>
  <si>
    <t>Vnitrostaveništní doprava suti a vybouraných hmot vodorovně do 50 m svisle s omezením mechanizace pro budovy a haly výšky do 6 m</t>
  </si>
  <si>
    <t>-179131891</t>
  </si>
  <si>
    <t>39</t>
  </si>
  <si>
    <t>997013509</t>
  </si>
  <si>
    <t>Odvoz suti a vybouraných hmot na skládku nebo meziskládku se složením, na vzdálenost Příplatek k ceně za každý další i započatý 1 km přes 1 km</t>
  </si>
  <si>
    <t>1505099622</t>
  </si>
  <si>
    <t>40</t>
  </si>
  <si>
    <t>997013511</t>
  </si>
  <si>
    <t>Odvoz suti a vybouraných hmot z meziskládky na skládku s naložením a se složením, na vzdálenost do 1 km</t>
  </si>
  <si>
    <t>747028895</t>
  </si>
  <si>
    <t>41</t>
  </si>
  <si>
    <t>997013601</t>
  </si>
  <si>
    <t>Poplatek za uložení stavebního odpadu na skládce (skládkovné) z prostého betonu zatříděného do Katalogu odpadů pod kódem 17 01 01</t>
  </si>
  <si>
    <t>1935063680</t>
  </si>
  <si>
    <t>42</t>
  </si>
  <si>
    <t>997013602</t>
  </si>
  <si>
    <t>Poplatek za uložení stavebního odpadu na skládce (skládkovné) z armovaného betonu zatříděného do Katalogu odpadů pod kódem 17 01 01</t>
  </si>
  <si>
    <t>-1467205936</t>
  </si>
  <si>
    <t>43</t>
  </si>
  <si>
    <t>997013631</t>
  </si>
  <si>
    <t>Poplatek za uložení stavebního odpadu na skládce (skládkovné) směsného stavebního a demoličního zatříděného do Katalogu odpadů pod kódem 17 09 04</t>
  </si>
  <si>
    <t>195400111</t>
  </si>
  <si>
    <t>998</t>
  </si>
  <si>
    <t>Přesun hmot</t>
  </si>
  <si>
    <t>44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</si>
  <si>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</si>
  <si>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</si>
  <si>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162259492</t>
  </si>
  <si>
    <t>PSV</t>
  </si>
  <si>
    <t>Práce a dodávky PSV</t>
  </si>
  <si>
    <t>711</t>
  </si>
  <si>
    <t>Izolace proti vodě, vlhkosti a plynům</t>
  </si>
  <si>
    <t>45</t>
  </si>
  <si>
    <t>711112001</t>
  </si>
  <si>
    <t>Provedení izolace proti zemní vlhkosti natěradly a tmely za studena na ploše svislé S nátěrem penetračním</t>
  </si>
  <si>
    <t>-1612682502</t>
  </si>
  <si>
    <t>46</t>
  </si>
  <si>
    <t>11163150</t>
  </si>
  <si>
    <t>lak penetrační asfaltový</t>
  </si>
  <si>
    <t>1677831673</t>
  </si>
  <si>
    <t>47</t>
  </si>
  <si>
    <t>711131101</t>
  </si>
  <si>
    <t>Provedení izolace proti zemní vlhkosti pásy na sucho AIP nebo tkaniny na ploše vodorovné V</t>
  </si>
  <si>
    <t>420863798</t>
  </si>
  <si>
    <t>48</t>
  </si>
  <si>
    <t>62853004</t>
  </si>
  <si>
    <t>pás asfaltový natavitelný modifikovaný SBS tl 4,0mm s vložkou ze skleněné tkaniny a spalitelnou PE fólií nebo jemnozrnným minerálním posypem na horním povrchu</t>
  </si>
  <si>
    <t>394949071</t>
  </si>
  <si>
    <t>49</t>
  </si>
  <si>
    <t>711142559</t>
  </si>
  <si>
    <t>Provedení izolace proti zemní vlhkosti pásy přitavením NAIP na ploše svislé S</t>
  </si>
  <si>
    <t>1182124214</t>
  </si>
  <si>
    <t>50</t>
  </si>
  <si>
    <t>2098558682</t>
  </si>
  <si>
    <t>51</t>
  </si>
  <si>
    <t>-1930966250</t>
  </si>
  <si>
    <t>52</t>
  </si>
  <si>
    <t>1082488484</t>
  </si>
  <si>
    <t>53</t>
  </si>
  <si>
    <t>711491171</t>
  </si>
  <si>
    <t>Provedení doplňků izolace proti vodě textilií na ploše vodorovné V vrstva podkladní</t>
  </si>
  <si>
    <t>2054887046</t>
  </si>
  <si>
    <t>54</t>
  </si>
  <si>
    <t>69311086</t>
  </si>
  <si>
    <t>geotextilie netkaná separační, ochranná, filtrační, drenážní PP 1000g/m2</t>
  </si>
  <si>
    <t>-3006343</t>
  </si>
  <si>
    <t>55</t>
  </si>
  <si>
    <t>711491172</t>
  </si>
  <si>
    <t>Provedení doplňků izolace proti vodě textilií na ploše vodorovné V vrstva ochranná</t>
  </si>
  <si>
    <t>-75625364</t>
  </si>
  <si>
    <t>56</t>
  </si>
  <si>
    <t>1715607301</t>
  </si>
  <si>
    <t>57</t>
  </si>
  <si>
    <t>711491173</t>
  </si>
  <si>
    <t>Provedení izolace proti zemní vlhkosti nopovou fólií na ploše vodorovné V z nopové fólie</t>
  </si>
  <si>
    <t>106097211</t>
  </si>
  <si>
    <t>58</t>
  </si>
  <si>
    <t>28323005</t>
  </si>
  <si>
    <t>fólie profilovaná (nopová) drenážní HDPE s výškou nopů 8mm</t>
  </si>
  <si>
    <t>811989625</t>
  </si>
  <si>
    <t>59</t>
  </si>
  <si>
    <t>711491271</t>
  </si>
  <si>
    <t>Provedení doplňků izolace proti vodě textilií na ploše svislé S vrstva podkladní</t>
  </si>
  <si>
    <t>-1432473913</t>
  </si>
  <si>
    <t>60</t>
  </si>
  <si>
    <t>50223020</t>
  </si>
  <si>
    <t>61</t>
  </si>
  <si>
    <t>711491272</t>
  </si>
  <si>
    <t>Provedení doplňků izolace proti vodě textilií na ploše svislé S vrstva ochranná</t>
  </si>
  <si>
    <t>-1578261488</t>
  </si>
  <si>
    <t>62</t>
  </si>
  <si>
    <t>-1068752860</t>
  </si>
  <si>
    <t>63</t>
  </si>
  <si>
    <t>711501501</t>
  </si>
  <si>
    <t>Hydroizolace vodorovná na dně výkopové rýhy šíře 120cm ve skladbě: separační geotextilie 1000g/m2, inž.asf.SBS modifikovaný pás, separační geotextilie 1000g/m2 s vytvořením a vyplněním štěrkové kapsy 20x20xm fr.8/16mm obalenou filtrační geotextilií</t>
  </si>
  <si>
    <t>997907453</t>
  </si>
  <si>
    <t>64</t>
  </si>
  <si>
    <t>711501502</t>
  </si>
  <si>
    <t>Napojení asf.pásu na dvorní vpust</t>
  </si>
  <si>
    <t>-62447168</t>
  </si>
  <si>
    <t>65</t>
  </si>
  <si>
    <t>998711101</t>
  </si>
  <si>
    <t>Přesun hmot pro izolace proti vodě, vlhkosti a plynům stanovený z hmotnosti přesunovaného materiálu vodorovná dopravní vzdálenost do 50 m v objektech výšky do 6 m</t>
  </si>
  <si>
    <t>1688689992</t>
  </si>
  <si>
    <t>66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</si>
  <si>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</si>
  <si>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</si>
  <si>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1274308808</t>
  </si>
  <si>
    <t>721</t>
  </si>
  <si>
    <t>Zdravotechnika - vnitřní kanalizace</t>
  </si>
  <si>
    <t>67</t>
  </si>
  <si>
    <t>721241103</t>
  </si>
  <si>
    <t>Lapače střešních splavenin litinové DN 150</t>
  </si>
  <si>
    <t>-75411535</t>
  </si>
  <si>
    <t>68</t>
  </si>
  <si>
    <t>721242804</t>
  </si>
  <si>
    <t>Demontáž lapačů střešních splavenin DN 125</t>
  </si>
  <si>
    <t>-1724695992</t>
  </si>
  <si>
    <t>HZS</t>
  </si>
  <si>
    <t>Hodinové zúčtovací sazby</t>
  </si>
  <si>
    <t>69</t>
  </si>
  <si>
    <t>HZS1292</t>
  </si>
  <si>
    <t>Hodinové zúčtovací sazby profesí HSV zemní a pomocné práce stavební dělník</t>
  </si>
  <si>
    <t>hod</t>
  </si>
  <si>
    <t>262144</t>
  </si>
  <si>
    <t>-652939836</t>
  </si>
  <si>
    <t>70</t>
  </si>
  <si>
    <t>HZS1301</t>
  </si>
  <si>
    <t>Hodinové zúčtovací sazby profesí HSV provádění konstrukcí zedník</t>
  </si>
  <si>
    <t>1452125574</t>
  </si>
  <si>
    <t>VRN</t>
  </si>
  <si>
    <t>Vedlejší rozpočtové náklady</t>
  </si>
  <si>
    <t>VRN5</t>
  </si>
  <si>
    <t>Finanční náklady</t>
  </si>
  <si>
    <t>71</t>
  </si>
  <si>
    <t>052203000</t>
  </si>
  <si>
    <t>Rezerva dodavatele, ocenit 1,- Kč/ks</t>
  </si>
  <si>
    <t>CS ÚRS 2021 02</t>
  </si>
  <si>
    <t>1024</t>
  </si>
  <si>
    <t>1930658504</t>
  </si>
  <si>
    <t>Povinná rezerva dodavatele,  ocenit 1,- Kč/ks, rezerva činí 90.000,00 Kč bez DPH</t>
  </si>
  <si>
    <t>P</t>
  </si>
  <si>
    <t>Poznámka k položce:
Na nepředpokládané práce a zakryté konstrukce</t>
  </si>
  <si>
    <t>VON - Vedlejší a ostatní ...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</si>
  <si>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</si>
  <si>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</si>
  <si>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</si>
  <si>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VRN1</t>
  </si>
  <si>
    <t>Průzkumné, geodetické a projektové práce</t>
  </si>
  <si>
    <t>013254001</t>
  </si>
  <si>
    <t>Dokumentace skutečného provedení stavby prováděna dle vyhlášky č.499/2006 sb. příloha č.7- 3x tištěné paré, 1x elektronicky na CD</t>
  </si>
  <si>
    <t>…</t>
  </si>
  <si>
    <t>874431891</t>
  </si>
  <si>
    <t>VRN3</t>
  </si>
  <si>
    <t>Zařízení staveniště</t>
  </si>
  <si>
    <t>030001000</t>
  </si>
  <si>
    <t>1235146870</t>
  </si>
  <si>
    <t>032903000</t>
  </si>
  <si>
    <t>Náklady na provoz a údržbu vybavení staveniště</t>
  </si>
  <si>
    <t>-160367893</t>
  </si>
  <si>
    <t>034103000</t>
  </si>
  <si>
    <t>Oplocení staveniště</t>
  </si>
  <si>
    <t>-419969342</t>
  </si>
  <si>
    <t>034303000</t>
  </si>
  <si>
    <t>Dopravní značení na staveništi</t>
  </si>
  <si>
    <t>396676476</t>
  </si>
  <si>
    <t>034503000</t>
  </si>
  <si>
    <t>Informační tabule na staveništi</t>
  </si>
  <si>
    <t>-2038282969</t>
  </si>
  <si>
    <t>039103000</t>
  </si>
  <si>
    <t>Rozebrání, bourání a odvoz zařízení staveniště</t>
  </si>
  <si>
    <t>424627236</t>
  </si>
  <si>
    <t>VRN7</t>
  </si>
  <si>
    <t>Provozní vlivy</t>
  </si>
  <si>
    <t>071002000</t>
  </si>
  <si>
    <t>Provoz investora, třetích osob</t>
  </si>
  <si>
    <t>-580453696</t>
  </si>
  <si>
    <t>075103000</t>
  </si>
  <si>
    <t>Ochranná pásma elektrického vedení</t>
  </si>
  <si>
    <t>1026252368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</si>
</sst>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3" fillId="0" borderId="14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5</v>
      </c>
      <c r="BV1" s="13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4" t="s">
        <v>7</v>
      </c>
      <c r="BT2" s="14" t="s">
        <v>8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2:71" s="1" customFormat="1" ht="24.95" customHeight="1">
      <c r="B4" s="18"/>
      <c r="C4" s="19"/>
      <c r="D4" s="20" t="s">
        <v>10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11</v>
      </c>
      <c r="BG4" s="22" t="s">
        <v>12</v>
      </c>
      <c r="BS4" s="14" t="s">
        <v>13</v>
      </c>
    </row>
    <row r="5" spans="2:71" s="1" customFormat="1" ht="12" customHeight="1">
      <c r="B5" s="18"/>
      <c r="C5" s="19"/>
      <c r="D5" s="23" t="s">
        <v>14</v>
      </c>
      <c r="E5" s="19"/>
      <c r="F5" s="19"/>
      <c r="G5" s="19"/>
      <c r="H5" s="19"/>
      <c r="I5" s="19"/>
      <c r="J5" s="19"/>
      <c r="K5" s="24" t="s">
        <v>15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G5" s="25" t="s">
        <v>16</v>
      </c>
      <c r="BS5" s="14" t="s">
        <v>7</v>
      </c>
    </row>
    <row r="6" spans="2:71" s="1" customFormat="1" ht="36.95" customHeight="1">
      <c r="B6" s="18"/>
      <c r="C6" s="19"/>
      <c r="D6" s="26" t="s">
        <v>17</v>
      </c>
      <c r="E6" s="19"/>
      <c r="F6" s="19"/>
      <c r="G6" s="19"/>
      <c r="H6" s="19"/>
      <c r="I6" s="19"/>
      <c r="J6" s="19"/>
      <c r="K6" s="27" t="s">
        <v>18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G6" s="28"/>
      <c r="BS6" s="14" t="s">
        <v>7</v>
      </c>
    </row>
    <row r="7" spans="2:71" s="1" customFormat="1" ht="12" customHeight="1">
      <c r="B7" s="18"/>
      <c r="C7" s="19"/>
      <c r="D7" s="29" t="s">
        <v>19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</v>
      </c>
      <c r="AO7" s="19"/>
      <c r="AP7" s="19"/>
      <c r="AQ7" s="19"/>
      <c r="AR7" s="17"/>
      <c r="BG7" s="28"/>
      <c r="BS7" s="14" t="s">
        <v>7</v>
      </c>
    </row>
    <row r="8" spans="2:71" s="1" customFormat="1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G8" s="28"/>
      <c r="BS8" s="14" t="s">
        <v>7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G9" s="28"/>
      <c r="BS9" s="14" t="s">
        <v>7</v>
      </c>
    </row>
    <row r="10" spans="2:71" s="1" customFormat="1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27</v>
      </c>
      <c r="AO10" s="19"/>
      <c r="AP10" s="19"/>
      <c r="AQ10" s="19"/>
      <c r="AR10" s="17"/>
      <c r="BG10" s="28"/>
      <c r="BS10" s="14" t="s">
        <v>7</v>
      </c>
    </row>
    <row r="11" spans="2:71" s="1" customFormat="1" ht="18.45" customHeight="1">
      <c r="B11" s="18"/>
      <c r="C11" s="19"/>
      <c r="D11" s="19"/>
      <c r="E11" s="24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29</v>
      </c>
      <c r="AL11" s="19"/>
      <c r="AM11" s="19"/>
      <c r="AN11" s="24" t="s">
        <v>1</v>
      </c>
      <c r="AO11" s="19"/>
      <c r="AP11" s="19"/>
      <c r="AQ11" s="19"/>
      <c r="AR11" s="17"/>
      <c r="BG11" s="28"/>
      <c r="BS11" s="14" t="s">
        <v>7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G12" s="28"/>
      <c r="BS12" s="14" t="s">
        <v>7</v>
      </c>
    </row>
    <row r="13" spans="2:71" s="1" customFormat="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31</v>
      </c>
      <c r="AO13" s="19"/>
      <c r="AP13" s="19"/>
      <c r="AQ13" s="19"/>
      <c r="AR13" s="17"/>
      <c r="BG13" s="28"/>
      <c r="BS13" s="14" t="s">
        <v>7</v>
      </c>
    </row>
    <row r="14" spans="2:71" ht="12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29</v>
      </c>
      <c r="AL14" s="19"/>
      <c r="AM14" s="19"/>
      <c r="AN14" s="31" t="s">
        <v>31</v>
      </c>
      <c r="AO14" s="19"/>
      <c r="AP14" s="19"/>
      <c r="AQ14" s="19"/>
      <c r="AR14" s="17"/>
      <c r="BG14" s="28"/>
      <c r="BS14" s="14" t="s">
        <v>7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G15" s="28"/>
      <c r="BS15" s="14" t="s">
        <v>4</v>
      </c>
    </row>
    <row r="16" spans="2:71" s="1" customFormat="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1</v>
      </c>
      <c r="AO16" s="19"/>
      <c r="AP16" s="19"/>
      <c r="AQ16" s="19"/>
      <c r="AR16" s="17"/>
      <c r="BG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29</v>
      </c>
      <c r="AL17" s="19"/>
      <c r="AM17" s="19"/>
      <c r="AN17" s="24" t="s">
        <v>1</v>
      </c>
      <c r="AO17" s="19"/>
      <c r="AP17" s="19"/>
      <c r="AQ17" s="19"/>
      <c r="AR17" s="17"/>
      <c r="BG17" s="28"/>
      <c r="BS17" s="14" t="s">
        <v>5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G18" s="28"/>
      <c r="BS18" s="14" t="s">
        <v>7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1</v>
      </c>
      <c r="AO19" s="19"/>
      <c r="AP19" s="19"/>
      <c r="AQ19" s="19"/>
      <c r="AR19" s="17"/>
      <c r="BG19" s="28"/>
      <c r="BS19" s="14" t="s">
        <v>7</v>
      </c>
    </row>
    <row r="20" spans="2:71" s="1" customFormat="1" ht="18.45" customHeight="1">
      <c r="B20" s="18"/>
      <c r="C20" s="19"/>
      <c r="D20" s="19"/>
      <c r="E20" s="24" t="s">
        <v>22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29</v>
      </c>
      <c r="AL20" s="19"/>
      <c r="AM20" s="19"/>
      <c r="AN20" s="24" t="s">
        <v>1</v>
      </c>
      <c r="AO20" s="19"/>
      <c r="AP20" s="19"/>
      <c r="AQ20" s="19"/>
      <c r="AR20" s="17"/>
      <c r="BG20" s="28"/>
      <c r="BS20" s="14" t="s">
        <v>5</v>
      </c>
    </row>
    <row r="21" spans="2:59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G21" s="28"/>
    </row>
    <row r="22" spans="2:59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G22" s="28"/>
    </row>
    <row r="23" spans="2:59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G23" s="28"/>
    </row>
    <row r="24" spans="2:59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G24" s="28"/>
    </row>
    <row r="25" spans="2:59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G25" s="28"/>
    </row>
    <row r="26" spans="1:59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G26" s="28"/>
    </row>
    <row r="27" spans="1:59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G27" s="28"/>
    </row>
    <row r="28" spans="1:59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G28" s="28"/>
    </row>
    <row r="29" spans="1:59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ROUND(BB94,2)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ROUND(AX94,2)</f>
        <v>0</v>
      </c>
      <c r="AL29" s="44"/>
      <c r="AM29" s="44"/>
      <c r="AN29" s="44"/>
      <c r="AO29" s="44"/>
      <c r="AP29" s="44"/>
      <c r="AQ29" s="44"/>
      <c r="AR29" s="47"/>
      <c r="BG29" s="48"/>
    </row>
    <row r="30" spans="1:59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ROUND(BC94,2)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ROUND(AY94,2)</f>
        <v>0</v>
      </c>
      <c r="AL30" s="44"/>
      <c r="AM30" s="44"/>
      <c r="AN30" s="44"/>
      <c r="AO30" s="44"/>
      <c r="AP30" s="44"/>
      <c r="AQ30" s="44"/>
      <c r="AR30" s="47"/>
      <c r="BG30" s="48"/>
    </row>
    <row r="31" spans="1:59" s="3" customFormat="1" ht="14.4" customHeight="1" hidden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ROUND(BD94,2)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G31" s="48"/>
    </row>
    <row r="32" spans="1:59" s="3" customFormat="1" ht="14.4" customHeight="1" hidden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ROUND(BE94,2)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G32" s="48"/>
    </row>
    <row r="33" spans="1:59" s="3" customFormat="1" ht="14.4" customHeight="1" hidden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ROUND(BF94,2)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G33" s="48"/>
    </row>
    <row r="34" spans="1:59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G34" s="28"/>
    </row>
    <row r="35" spans="1:59" s="2" customFormat="1" ht="25.9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G35" s="35"/>
    </row>
    <row r="36" spans="1:59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G36" s="35"/>
    </row>
    <row r="37" spans="1:59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G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9" s="2" customFormat="1" ht="12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G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9" s="2" customFormat="1" ht="12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G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9" s="2" customFormat="1" ht="12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G75" s="35"/>
    </row>
    <row r="76" spans="1:59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G76" s="35"/>
    </row>
    <row r="77" spans="1:59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G77" s="35"/>
    </row>
    <row r="81" spans="1:59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G81" s="35"/>
    </row>
    <row r="82" spans="1:59" s="2" customFormat="1" ht="24.95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G82" s="35"/>
    </row>
    <row r="83" spans="1:59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G83" s="35"/>
    </row>
    <row r="84" spans="1:59" s="4" customFormat="1" ht="12" customHeight="1">
      <c r="A84" s="4"/>
      <c r="B84" s="67"/>
      <c r="C84" s="29" t="s">
        <v>14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VZMR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G84" s="4"/>
    </row>
    <row r="85" spans="1:59" s="5" customFormat="1" ht="36.95" customHeight="1">
      <c r="A85" s="5"/>
      <c r="B85" s="70"/>
      <c r="C85" s="71" t="s">
        <v>17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 xml:space="preserve"> - Stavební úpravy ZŠ U školy, Liberec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G85" s="5"/>
    </row>
    <row r="86" spans="1:59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G86" s="35"/>
    </row>
    <row r="87" spans="1:59" s="2" customFormat="1" ht="12" customHeight="1">
      <c r="A87" s="35"/>
      <c r="B87" s="36"/>
      <c r="C87" s="29" t="s">
        <v>21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23</v>
      </c>
      <c r="AJ87" s="37"/>
      <c r="AK87" s="37"/>
      <c r="AL87" s="37"/>
      <c r="AM87" s="76" t="str">
        <f>IF(AN8="","",AN8)</f>
        <v>13.8.2021</v>
      </c>
      <c r="AN87" s="76"/>
      <c r="AO87" s="37"/>
      <c r="AP87" s="37"/>
      <c r="AQ87" s="37"/>
      <c r="AR87" s="41"/>
      <c r="BG87" s="35"/>
    </row>
    <row r="88" spans="1:59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G88" s="35"/>
    </row>
    <row r="89" spans="1:59" s="2" customFormat="1" ht="15.15" customHeight="1">
      <c r="A89" s="35"/>
      <c r="B89" s="36"/>
      <c r="C89" s="29" t="s">
        <v>25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STATUTÁRNÍ MĚSTO LIBEREC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32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1"/>
      <c r="BG89" s="35"/>
    </row>
    <row r="90" spans="1:59" s="2" customFormat="1" ht="15.15" customHeight="1">
      <c r="A90" s="35"/>
      <c r="B90" s="36"/>
      <c r="C90" s="29" t="s">
        <v>30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5"/>
      <c r="BG90" s="35"/>
    </row>
    <row r="91" spans="1:59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9"/>
      <c r="BG91" s="35"/>
    </row>
    <row r="92" spans="1:59" s="2" customFormat="1" ht="29.25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8" t="s">
        <v>72</v>
      </c>
      <c r="BE92" s="98" t="s">
        <v>73</v>
      </c>
      <c r="BF92" s="99" t="s">
        <v>74</v>
      </c>
      <c r="BG92" s="35"/>
    </row>
    <row r="93" spans="1:59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2"/>
      <c r="BG93" s="35"/>
    </row>
    <row r="94" spans="1:90" s="6" customFormat="1" ht="32.4" customHeight="1">
      <c r="A94" s="6"/>
      <c r="B94" s="103"/>
      <c r="C94" s="104" t="s">
        <v>75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SUM(AG94,AV94)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ROUND(SUM(AT95:AT96),2)</f>
        <v>0</v>
      </c>
      <c r="AU94" s="112">
        <f>ROUND(SUM(AU95:AU96),2)</f>
        <v>0</v>
      </c>
      <c r="AV94" s="112">
        <f>ROUND(SUM(AX94:AY94),2)</f>
        <v>0</v>
      </c>
      <c r="AW94" s="113">
        <f>ROUND(SUM(AW95:AW96),5)</f>
        <v>0</v>
      </c>
      <c r="AX94" s="112">
        <f>ROUND(BB94*L29,2)</f>
        <v>0</v>
      </c>
      <c r="AY94" s="112">
        <f>ROUND(BC94*L30,2)</f>
        <v>0</v>
      </c>
      <c r="AZ94" s="112">
        <f>ROUND(BD94*L29,2)</f>
        <v>0</v>
      </c>
      <c r="BA94" s="112">
        <f>ROUND(BE94*L30,2)</f>
        <v>0</v>
      </c>
      <c r="BB94" s="112">
        <f>ROUND(SUM(BB95:BB96),2)</f>
        <v>0</v>
      </c>
      <c r="BC94" s="112">
        <f>ROUND(SUM(BC95:BC96),2)</f>
        <v>0</v>
      </c>
      <c r="BD94" s="112">
        <f>ROUND(SUM(BD95:BD96),2)</f>
        <v>0</v>
      </c>
      <c r="BE94" s="112">
        <f>ROUND(SUM(BE95:BE96),2)</f>
        <v>0</v>
      </c>
      <c r="BF94" s="114">
        <f>ROUND(SUM(BF95:BF96),2)</f>
        <v>0</v>
      </c>
      <c r="BG94" s="6"/>
      <c r="BS94" s="115" t="s">
        <v>76</v>
      </c>
      <c r="BT94" s="115" t="s">
        <v>77</v>
      </c>
      <c r="BU94" s="116" t="s">
        <v>78</v>
      </c>
      <c r="BV94" s="115" t="s">
        <v>79</v>
      </c>
      <c r="BW94" s="115" t="s">
        <v>6</v>
      </c>
      <c r="BX94" s="115" t="s">
        <v>80</v>
      </c>
      <c r="CL94" s="115" t="s">
        <v>1</v>
      </c>
    </row>
    <row r="95" spans="1:91" s="7" customFormat="1" ht="16.5" customHeight="1">
      <c r="A95" s="117" t="s">
        <v>81</v>
      </c>
      <c r="B95" s="118"/>
      <c r="C95" s="119"/>
      <c r="D95" s="120" t="s">
        <v>82</v>
      </c>
      <c r="E95" s="120"/>
      <c r="F95" s="120"/>
      <c r="G95" s="120"/>
      <c r="H95" s="120"/>
      <c r="I95" s="121"/>
      <c r="J95" s="120" t="s">
        <v>83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'01 - stavební část'!K32</f>
        <v>0</v>
      </c>
      <c r="AH95" s="121"/>
      <c r="AI95" s="121"/>
      <c r="AJ95" s="121"/>
      <c r="AK95" s="121"/>
      <c r="AL95" s="121"/>
      <c r="AM95" s="121"/>
      <c r="AN95" s="122">
        <f>SUM(AG95,AV95)</f>
        <v>0</v>
      </c>
      <c r="AO95" s="121"/>
      <c r="AP95" s="121"/>
      <c r="AQ95" s="123" t="s">
        <v>84</v>
      </c>
      <c r="AR95" s="124"/>
      <c r="AS95" s="125">
        <f>'01 - stavební část'!K30</f>
        <v>0</v>
      </c>
      <c r="AT95" s="126">
        <f>'01 - stavební část'!K31</f>
        <v>0</v>
      </c>
      <c r="AU95" s="126">
        <v>0</v>
      </c>
      <c r="AV95" s="126">
        <f>ROUND(SUM(AX95:AY95),2)</f>
        <v>0</v>
      </c>
      <c r="AW95" s="127">
        <f>'01 - stavební část'!T131</f>
        <v>0</v>
      </c>
      <c r="AX95" s="126">
        <f>'01 - stavební část'!K35</f>
        <v>0</v>
      </c>
      <c r="AY95" s="126">
        <f>'01 - stavební část'!K36</f>
        <v>0</v>
      </c>
      <c r="AZ95" s="126">
        <f>'01 - stavební část'!K37</f>
        <v>0</v>
      </c>
      <c r="BA95" s="126">
        <f>'01 - stavební část'!K38</f>
        <v>0</v>
      </c>
      <c r="BB95" s="126">
        <f>'01 - stavební část'!F35</f>
        <v>0</v>
      </c>
      <c r="BC95" s="126">
        <f>'01 - stavební část'!F36</f>
        <v>0</v>
      </c>
      <c r="BD95" s="126">
        <f>'01 - stavební část'!F37</f>
        <v>0</v>
      </c>
      <c r="BE95" s="126">
        <f>'01 - stavební část'!F38</f>
        <v>0</v>
      </c>
      <c r="BF95" s="128">
        <f>'01 - stavební část'!F39</f>
        <v>0</v>
      </c>
      <c r="BG95" s="7"/>
      <c r="BT95" s="129" t="s">
        <v>85</v>
      </c>
      <c r="BV95" s="129" t="s">
        <v>79</v>
      </c>
      <c r="BW95" s="129" t="s">
        <v>86</v>
      </c>
      <c r="BX95" s="129" t="s">
        <v>6</v>
      </c>
      <c r="CL95" s="129" t="s">
        <v>1</v>
      </c>
      <c r="CM95" s="129" t="s">
        <v>87</v>
      </c>
    </row>
    <row r="96" spans="1:91" s="7" customFormat="1" ht="16.5" customHeight="1">
      <c r="A96" s="117" t="s">
        <v>81</v>
      </c>
      <c r="B96" s="118"/>
      <c r="C96" s="119"/>
      <c r="D96" s="120" t="s">
        <v>88</v>
      </c>
      <c r="E96" s="120"/>
      <c r="F96" s="120"/>
      <c r="G96" s="120"/>
      <c r="H96" s="120"/>
      <c r="I96" s="121"/>
      <c r="J96" s="120" t="s">
        <v>89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'VON - Vedlejší a ostatní ...'!K32</f>
        <v>0</v>
      </c>
      <c r="AH96" s="121"/>
      <c r="AI96" s="121"/>
      <c r="AJ96" s="121"/>
      <c r="AK96" s="121"/>
      <c r="AL96" s="121"/>
      <c r="AM96" s="121"/>
      <c r="AN96" s="122">
        <f>SUM(AG96,AV96)</f>
        <v>0</v>
      </c>
      <c r="AO96" s="121"/>
      <c r="AP96" s="121"/>
      <c r="AQ96" s="123" t="s">
        <v>84</v>
      </c>
      <c r="AR96" s="124"/>
      <c r="AS96" s="130">
        <f>'VON - Vedlejší a ostatní ...'!K30</f>
        <v>0</v>
      </c>
      <c r="AT96" s="131">
        <f>'VON - Vedlejší a ostatní ...'!K31</f>
        <v>0</v>
      </c>
      <c r="AU96" s="131">
        <v>0</v>
      </c>
      <c r="AV96" s="131">
        <f>ROUND(SUM(AX96:AY96),2)</f>
        <v>0</v>
      </c>
      <c r="AW96" s="132">
        <f>'VON - Vedlejší a ostatní ...'!T120</f>
        <v>0</v>
      </c>
      <c r="AX96" s="131">
        <f>'VON - Vedlejší a ostatní ...'!K35</f>
        <v>0</v>
      </c>
      <c r="AY96" s="131">
        <f>'VON - Vedlejší a ostatní ...'!K36</f>
        <v>0</v>
      </c>
      <c r="AZ96" s="131">
        <f>'VON - Vedlejší a ostatní ...'!K37</f>
        <v>0</v>
      </c>
      <c r="BA96" s="131">
        <f>'VON - Vedlejší a ostatní ...'!K38</f>
        <v>0</v>
      </c>
      <c r="BB96" s="131">
        <f>'VON - Vedlejší a ostatní ...'!F35</f>
        <v>0</v>
      </c>
      <c r="BC96" s="131">
        <f>'VON - Vedlejší a ostatní ...'!F36</f>
        <v>0</v>
      </c>
      <c r="BD96" s="131">
        <f>'VON - Vedlejší a ostatní ...'!F37</f>
        <v>0</v>
      </c>
      <c r="BE96" s="131">
        <f>'VON - Vedlejší a ostatní ...'!F38</f>
        <v>0</v>
      </c>
      <c r="BF96" s="133">
        <f>'VON - Vedlejší a ostatní ...'!F39</f>
        <v>0</v>
      </c>
      <c r="BG96" s="7"/>
      <c r="BT96" s="129" t="s">
        <v>85</v>
      </c>
      <c r="BV96" s="129" t="s">
        <v>79</v>
      </c>
      <c r="BW96" s="129" t="s">
        <v>90</v>
      </c>
      <c r="BX96" s="129" t="s">
        <v>6</v>
      </c>
      <c r="CL96" s="129" t="s">
        <v>1</v>
      </c>
      <c r="CM96" s="129" t="s">
        <v>87</v>
      </c>
    </row>
    <row r="97" spans="1:59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</row>
    <row r="98" spans="1:59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</row>
  </sheetData>
  <sheetProtection password="CC35" sheet="1" objects="1" scenarios="1" formatColumns="0" formatRows="0"/>
  <mergeCells count="46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G2"/>
  </mergeCells>
  <hyperlinks>
    <hyperlink ref="A95" location="'01 - stavební část'!C2" display="/"/>
    <hyperlink ref="A9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4" t="s">
        <v>86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7"/>
      <c r="AT3" s="14" t="s">
        <v>87</v>
      </c>
    </row>
    <row r="4" spans="2:46" s="1" customFormat="1" ht="24.95" customHeight="1">
      <c r="B4" s="17"/>
      <c r="D4" s="136" t="s">
        <v>91</v>
      </c>
      <c r="M4" s="17"/>
      <c r="N4" s="137" t="s">
        <v>11</v>
      </c>
      <c r="AT4" s="14" t="s">
        <v>4</v>
      </c>
    </row>
    <row r="5" spans="2:13" s="1" customFormat="1" ht="6.95" customHeight="1">
      <c r="B5" s="17"/>
      <c r="M5" s="17"/>
    </row>
    <row r="6" spans="2:13" s="1" customFormat="1" ht="12" customHeight="1">
      <c r="B6" s="17"/>
      <c r="D6" s="138" t="s">
        <v>17</v>
      </c>
      <c r="M6" s="17"/>
    </row>
    <row r="7" spans="2:13" s="1" customFormat="1" ht="16.5" customHeight="1">
      <c r="B7" s="17"/>
      <c r="E7" s="139" t="str">
        <f>'Rekapitulace stavby'!K6</f>
        <v xml:space="preserve"> - Stavební úpravy ZŠ U školy, Liberec</v>
      </c>
      <c r="F7" s="138"/>
      <c r="G7" s="138"/>
      <c r="H7" s="138"/>
      <c r="M7" s="17"/>
    </row>
    <row r="8" spans="1:31" s="2" customFormat="1" ht="12" customHeight="1">
      <c r="A8" s="35"/>
      <c r="B8" s="41"/>
      <c r="C8" s="35"/>
      <c r="D8" s="138" t="s">
        <v>92</v>
      </c>
      <c r="E8" s="35"/>
      <c r="F8" s="35"/>
      <c r="G8" s="35"/>
      <c r="H8" s="35"/>
      <c r="I8" s="35"/>
      <c r="J8" s="35"/>
      <c r="K8" s="35"/>
      <c r="L8" s="35"/>
      <c r="M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0" t="s">
        <v>93</v>
      </c>
      <c r="F9" s="35"/>
      <c r="G9" s="35"/>
      <c r="H9" s="35"/>
      <c r="I9" s="35"/>
      <c r="J9" s="35"/>
      <c r="K9" s="35"/>
      <c r="L9" s="35"/>
      <c r="M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8" t="s">
        <v>19</v>
      </c>
      <c r="E11" s="35"/>
      <c r="F11" s="141" t="s">
        <v>1</v>
      </c>
      <c r="G11" s="35"/>
      <c r="H11" s="35"/>
      <c r="I11" s="138" t="s">
        <v>20</v>
      </c>
      <c r="J11" s="141" t="s">
        <v>1</v>
      </c>
      <c r="K11" s="35"/>
      <c r="L11" s="35"/>
      <c r="M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8" t="s">
        <v>21</v>
      </c>
      <c r="E12" s="35"/>
      <c r="F12" s="141" t="s">
        <v>22</v>
      </c>
      <c r="G12" s="35"/>
      <c r="H12" s="35"/>
      <c r="I12" s="138" t="s">
        <v>23</v>
      </c>
      <c r="J12" s="142" t="str">
        <f>'Rekapitulace stavby'!AN8</f>
        <v>13.8.2021</v>
      </c>
      <c r="K12" s="35"/>
      <c r="L12" s="35"/>
      <c r="M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8" t="s">
        <v>25</v>
      </c>
      <c r="E14" s="35"/>
      <c r="F14" s="35"/>
      <c r="G14" s="35"/>
      <c r="H14" s="35"/>
      <c r="I14" s="138" t="s">
        <v>26</v>
      </c>
      <c r="J14" s="141" t="s">
        <v>1</v>
      </c>
      <c r="K14" s="35"/>
      <c r="L14" s="35"/>
      <c r="M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1" t="s">
        <v>22</v>
      </c>
      <c r="F15" s="35"/>
      <c r="G15" s="35"/>
      <c r="H15" s="35"/>
      <c r="I15" s="138" t="s">
        <v>29</v>
      </c>
      <c r="J15" s="141" t="s">
        <v>1</v>
      </c>
      <c r="K15" s="35"/>
      <c r="L15" s="35"/>
      <c r="M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8" t="s">
        <v>30</v>
      </c>
      <c r="E17" s="35"/>
      <c r="F17" s="35"/>
      <c r="G17" s="35"/>
      <c r="H17" s="35"/>
      <c r="I17" s="138" t="s">
        <v>26</v>
      </c>
      <c r="J17" s="30" t="str">
        <f>'Rekapitulace stavby'!AN13</f>
        <v>Vyplň údaj</v>
      </c>
      <c r="K17" s="35"/>
      <c r="L17" s="35"/>
      <c r="M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1"/>
      <c r="G18" s="141"/>
      <c r="H18" s="141"/>
      <c r="I18" s="138" t="s">
        <v>29</v>
      </c>
      <c r="J18" s="30" t="str">
        <f>'Rekapitulace stavby'!AN14</f>
        <v>Vyplň údaj</v>
      </c>
      <c r="K18" s="35"/>
      <c r="L18" s="35"/>
      <c r="M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8" t="s">
        <v>32</v>
      </c>
      <c r="E20" s="35"/>
      <c r="F20" s="35"/>
      <c r="G20" s="35"/>
      <c r="H20" s="35"/>
      <c r="I20" s="138" t="s">
        <v>26</v>
      </c>
      <c r="J20" s="141" t="s">
        <v>1</v>
      </c>
      <c r="K20" s="35"/>
      <c r="L20" s="35"/>
      <c r="M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1" t="s">
        <v>22</v>
      </c>
      <c r="F21" s="35"/>
      <c r="G21" s="35"/>
      <c r="H21" s="35"/>
      <c r="I21" s="138" t="s">
        <v>29</v>
      </c>
      <c r="J21" s="141" t="s">
        <v>1</v>
      </c>
      <c r="K21" s="35"/>
      <c r="L21" s="35"/>
      <c r="M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8" t="s">
        <v>33</v>
      </c>
      <c r="E23" s="35"/>
      <c r="F23" s="35"/>
      <c r="G23" s="35"/>
      <c r="H23" s="35"/>
      <c r="I23" s="138" t="s">
        <v>26</v>
      </c>
      <c r="J23" s="141" t="s">
        <v>1</v>
      </c>
      <c r="K23" s="35"/>
      <c r="L23" s="35"/>
      <c r="M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1" t="s">
        <v>22</v>
      </c>
      <c r="F24" s="35"/>
      <c r="G24" s="35"/>
      <c r="H24" s="35"/>
      <c r="I24" s="138" t="s">
        <v>29</v>
      </c>
      <c r="J24" s="141" t="s">
        <v>1</v>
      </c>
      <c r="K24" s="35"/>
      <c r="L24" s="35"/>
      <c r="M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8" t="s">
        <v>34</v>
      </c>
      <c r="E26" s="35"/>
      <c r="F26" s="35"/>
      <c r="G26" s="35"/>
      <c r="H26" s="35"/>
      <c r="I26" s="35"/>
      <c r="J26" s="35"/>
      <c r="K26" s="35"/>
      <c r="L26" s="35"/>
      <c r="M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3"/>
      <c r="M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7"/>
      <c r="E29" s="147"/>
      <c r="F29" s="147"/>
      <c r="G29" s="147"/>
      <c r="H29" s="147"/>
      <c r="I29" s="147"/>
      <c r="J29" s="147"/>
      <c r="K29" s="147"/>
      <c r="L29" s="147"/>
      <c r="M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>
      <c r="A30" s="35"/>
      <c r="B30" s="41"/>
      <c r="C30" s="35"/>
      <c r="D30" s="35"/>
      <c r="E30" s="138" t="s">
        <v>94</v>
      </c>
      <c r="F30" s="35"/>
      <c r="G30" s="35"/>
      <c r="H30" s="35"/>
      <c r="I30" s="35"/>
      <c r="J30" s="35"/>
      <c r="K30" s="148">
        <f>I96</f>
        <v>0</v>
      </c>
      <c r="L30" s="35"/>
      <c r="M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">
      <c r="A31" s="35"/>
      <c r="B31" s="41"/>
      <c r="C31" s="35"/>
      <c r="D31" s="35"/>
      <c r="E31" s="138" t="s">
        <v>95</v>
      </c>
      <c r="F31" s="35"/>
      <c r="G31" s="35"/>
      <c r="H31" s="35"/>
      <c r="I31" s="35"/>
      <c r="J31" s="35"/>
      <c r="K31" s="148">
        <f>J96</f>
        <v>0</v>
      </c>
      <c r="L31" s="35"/>
      <c r="M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49" t="s">
        <v>35</v>
      </c>
      <c r="E32" s="35"/>
      <c r="F32" s="35"/>
      <c r="G32" s="35"/>
      <c r="H32" s="35"/>
      <c r="I32" s="35"/>
      <c r="J32" s="35"/>
      <c r="K32" s="150">
        <f>ROUND(K131,2)</f>
        <v>0</v>
      </c>
      <c r="L32" s="35"/>
      <c r="M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47"/>
      <c r="E33" s="147"/>
      <c r="F33" s="147"/>
      <c r="G33" s="147"/>
      <c r="H33" s="147"/>
      <c r="I33" s="147"/>
      <c r="J33" s="147"/>
      <c r="K33" s="147"/>
      <c r="L33" s="147"/>
      <c r="M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1" t="s">
        <v>37</v>
      </c>
      <c r="G34" s="35"/>
      <c r="H34" s="35"/>
      <c r="I34" s="151" t="s">
        <v>36</v>
      </c>
      <c r="J34" s="35"/>
      <c r="K34" s="151" t="s">
        <v>38</v>
      </c>
      <c r="L34" s="35"/>
      <c r="M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2" t="s">
        <v>39</v>
      </c>
      <c r="E35" s="138" t="s">
        <v>40</v>
      </c>
      <c r="F35" s="148">
        <f>ROUND((SUM(BE131:BE289)),2)</f>
        <v>0</v>
      </c>
      <c r="G35" s="35"/>
      <c r="H35" s="35"/>
      <c r="I35" s="153">
        <v>0.21</v>
      </c>
      <c r="J35" s="35"/>
      <c r="K35" s="148">
        <f>ROUND(((SUM(BE131:BE289))*I35),2)</f>
        <v>0</v>
      </c>
      <c r="L35" s="35"/>
      <c r="M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38" t="s">
        <v>41</v>
      </c>
      <c r="F36" s="148">
        <f>ROUND((SUM(BF131:BF289)),2)</f>
        <v>0</v>
      </c>
      <c r="G36" s="35"/>
      <c r="H36" s="35"/>
      <c r="I36" s="153">
        <v>0.15</v>
      </c>
      <c r="J36" s="35"/>
      <c r="K36" s="148">
        <f>ROUND(((SUM(BF131:BF289))*I36),2)</f>
        <v>0</v>
      </c>
      <c r="L36" s="35"/>
      <c r="M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8" t="s">
        <v>42</v>
      </c>
      <c r="F37" s="148">
        <f>ROUND((SUM(BG131:BG289)),2)</f>
        <v>0</v>
      </c>
      <c r="G37" s="35"/>
      <c r="H37" s="35"/>
      <c r="I37" s="153">
        <v>0.21</v>
      </c>
      <c r="J37" s="35"/>
      <c r="K37" s="148">
        <f>0</f>
        <v>0</v>
      </c>
      <c r="L37" s="35"/>
      <c r="M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38" t="s">
        <v>43</v>
      </c>
      <c r="F38" s="148">
        <f>ROUND((SUM(BH131:BH289)),2)</f>
        <v>0</v>
      </c>
      <c r="G38" s="35"/>
      <c r="H38" s="35"/>
      <c r="I38" s="153">
        <v>0.15</v>
      </c>
      <c r="J38" s="35"/>
      <c r="K38" s="148">
        <f>0</f>
        <v>0</v>
      </c>
      <c r="L38" s="35"/>
      <c r="M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38" t="s">
        <v>44</v>
      </c>
      <c r="F39" s="148">
        <f>ROUND((SUM(BI131:BI289)),2)</f>
        <v>0</v>
      </c>
      <c r="G39" s="35"/>
      <c r="H39" s="35"/>
      <c r="I39" s="153">
        <v>0</v>
      </c>
      <c r="J39" s="35"/>
      <c r="K39" s="148">
        <f>0</f>
        <v>0</v>
      </c>
      <c r="L39" s="35"/>
      <c r="M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54"/>
      <c r="D41" s="155" t="s">
        <v>45</v>
      </c>
      <c r="E41" s="156"/>
      <c r="F41" s="156"/>
      <c r="G41" s="157" t="s">
        <v>46</v>
      </c>
      <c r="H41" s="158" t="s">
        <v>47</v>
      </c>
      <c r="I41" s="156"/>
      <c r="J41" s="156"/>
      <c r="K41" s="159">
        <f>SUM(K32:K39)</f>
        <v>0</v>
      </c>
      <c r="L41" s="160"/>
      <c r="M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3" s="1" customFormat="1" ht="14.4" customHeight="1">
      <c r="B43" s="17"/>
      <c r="M43" s="17"/>
    </row>
    <row r="44" spans="2:13" s="1" customFormat="1" ht="14.4" customHeight="1">
      <c r="B44" s="17"/>
      <c r="M44" s="17"/>
    </row>
    <row r="45" spans="2:13" s="1" customFormat="1" ht="14.4" customHeight="1">
      <c r="B45" s="17"/>
      <c r="M45" s="17"/>
    </row>
    <row r="46" spans="2:13" s="1" customFormat="1" ht="14.4" customHeight="1">
      <c r="B46" s="17"/>
      <c r="M46" s="17"/>
    </row>
    <row r="47" spans="2:13" s="1" customFormat="1" ht="14.4" customHeight="1">
      <c r="B47" s="17"/>
      <c r="M47" s="17"/>
    </row>
    <row r="48" spans="2:13" s="1" customFormat="1" ht="14.4" customHeight="1">
      <c r="B48" s="17"/>
      <c r="M48" s="17"/>
    </row>
    <row r="49" spans="2:13" s="1" customFormat="1" ht="14.4" customHeight="1">
      <c r="B49" s="17"/>
      <c r="M49" s="17"/>
    </row>
    <row r="50" spans="2:13" s="2" customFormat="1" ht="14.4" customHeight="1">
      <c r="B50" s="60"/>
      <c r="D50" s="161" t="s">
        <v>48</v>
      </c>
      <c r="E50" s="162"/>
      <c r="F50" s="162"/>
      <c r="G50" s="161" t="s">
        <v>49</v>
      </c>
      <c r="H50" s="162"/>
      <c r="I50" s="162"/>
      <c r="J50" s="162"/>
      <c r="K50" s="162"/>
      <c r="L50" s="162"/>
      <c r="M50" s="60"/>
    </row>
    <row r="51" spans="2:13" ht="12">
      <c r="B51" s="17"/>
      <c r="M51" s="17"/>
    </row>
    <row r="52" spans="2:13" ht="12">
      <c r="B52" s="17"/>
      <c r="M52" s="17"/>
    </row>
    <row r="53" spans="2:13" ht="12">
      <c r="B53" s="17"/>
      <c r="M53" s="17"/>
    </row>
    <row r="54" spans="2:13" ht="12">
      <c r="B54" s="17"/>
      <c r="M54" s="17"/>
    </row>
    <row r="55" spans="2:13" ht="12">
      <c r="B55" s="17"/>
      <c r="M55" s="17"/>
    </row>
    <row r="56" spans="2:13" ht="12">
      <c r="B56" s="17"/>
      <c r="M56" s="17"/>
    </row>
    <row r="57" spans="2:13" ht="12">
      <c r="B57" s="17"/>
      <c r="M57" s="17"/>
    </row>
    <row r="58" spans="2:13" ht="12">
      <c r="B58" s="17"/>
      <c r="M58" s="17"/>
    </row>
    <row r="59" spans="2:13" ht="12">
      <c r="B59" s="17"/>
      <c r="M59" s="17"/>
    </row>
    <row r="60" spans="2:13" ht="12">
      <c r="B60" s="17"/>
      <c r="M60" s="17"/>
    </row>
    <row r="61" spans="1:31" s="2" customFormat="1" ht="12">
      <c r="A61" s="35"/>
      <c r="B61" s="41"/>
      <c r="C61" s="35"/>
      <c r="D61" s="163" t="s">
        <v>50</v>
      </c>
      <c r="E61" s="164"/>
      <c r="F61" s="165" t="s">
        <v>51</v>
      </c>
      <c r="G61" s="163" t="s">
        <v>50</v>
      </c>
      <c r="H61" s="164"/>
      <c r="I61" s="164"/>
      <c r="J61" s="166" t="s">
        <v>51</v>
      </c>
      <c r="K61" s="164"/>
      <c r="L61" s="164"/>
      <c r="M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3" ht="12">
      <c r="B62" s="17"/>
      <c r="M62" s="17"/>
    </row>
    <row r="63" spans="2:13" ht="12">
      <c r="B63" s="17"/>
      <c r="M63" s="17"/>
    </row>
    <row r="64" spans="2:13" ht="12">
      <c r="B64" s="17"/>
      <c r="M64" s="17"/>
    </row>
    <row r="65" spans="1:31" s="2" customFormat="1" ht="12">
      <c r="A65" s="35"/>
      <c r="B65" s="41"/>
      <c r="C65" s="35"/>
      <c r="D65" s="161" t="s">
        <v>52</v>
      </c>
      <c r="E65" s="167"/>
      <c r="F65" s="167"/>
      <c r="G65" s="161" t="s">
        <v>53</v>
      </c>
      <c r="H65" s="167"/>
      <c r="I65" s="167"/>
      <c r="J65" s="167"/>
      <c r="K65" s="167"/>
      <c r="L65" s="167"/>
      <c r="M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3" ht="12">
      <c r="B66" s="17"/>
      <c r="M66" s="17"/>
    </row>
    <row r="67" spans="2:13" ht="12">
      <c r="B67" s="17"/>
      <c r="M67" s="17"/>
    </row>
    <row r="68" spans="2:13" ht="12">
      <c r="B68" s="17"/>
      <c r="M68" s="17"/>
    </row>
    <row r="69" spans="2:13" ht="12">
      <c r="B69" s="17"/>
      <c r="M69" s="17"/>
    </row>
    <row r="70" spans="2:13" ht="12">
      <c r="B70" s="17"/>
      <c r="M70" s="17"/>
    </row>
    <row r="71" spans="2:13" ht="12">
      <c r="B71" s="17"/>
      <c r="M71" s="17"/>
    </row>
    <row r="72" spans="2:13" ht="12">
      <c r="B72" s="17"/>
      <c r="M72" s="17"/>
    </row>
    <row r="73" spans="2:13" ht="12">
      <c r="B73" s="17"/>
      <c r="M73" s="17"/>
    </row>
    <row r="74" spans="2:13" ht="12">
      <c r="B74" s="17"/>
      <c r="M74" s="17"/>
    </row>
    <row r="75" spans="2:13" ht="12">
      <c r="B75" s="17"/>
      <c r="M75" s="17"/>
    </row>
    <row r="76" spans="1:31" s="2" customFormat="1" ht="12">
      <c r="A76" s="35"/>
      <c r="B76" s="41"/>
      <c r="C76" s="35"/>
      <c r="D76" s="163" t="s">
        <v>50</v>
      </c>
      <c r="E76" s="164"/>
      <c r="F76" s="165" t="s">
        <v>51</v>
      </c>
      <c r="G76" s="163" t="s">
        <v>50</v>
      </c>
      <c r="H76" s="164"/>
      <c r="I76" s="164"/>
      <c r="J76" s="166" t="s">
        <v>51</v>
      </c>
      <c r="K76" s="164"/>
      <c r="L76" s="164"/>
      <c r="M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96</v>
      </c>
      <c r="D82" s="37"/>
      <c r="E82" s="37"/>
      <c r="F82" s="37"/>
      <c r="G82" s="37"/>
      <c r="H82" s="37"/>
      <c r="I82" s="37"/>
      <c r="J82" s="37"/>
      <c r="K82" s="37"/>
      <c r="L82" s="37"/>
      <c r="M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37"/>
      <c r="J84" s="37"/>
      <c r="K84" s="37"/>
      <c r="L84" s="37"/>
      <c r="M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2" t="str">
        <f>E7</f>
        <v xml:space="preserve"> - Stavební úpravy ZŠ U školy, Liberec</v>
      </c>
      <c r="F85" s="29"/>
      <c r="G85" s="29"/>
      <c r="H85" s="29"/>
      <c r="I85" s="37"/>
      <c r="J85" s="37"/>
      <c r="K85" s="37"/>
      <c r="L85" s="37"/>
      <c r="M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92</v>
      </c>
      <c r="D86" s="37"/>
      <c r="E86" s="37"/>
      <c r="F86" s="37"/>
      <c r="G86" s="37"/>
      <c r="H86" s="37"/>
      <c r="I86" s="37"/>
      <c r="J86" s="37"/>
      <c r="K86" s="37"/>
      <c r="L86" s="37"/>
      <c r="M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01 - stavební část</v>
      </c>
      <c r="F87" s="37"/>
      <c r="G87" s="37"/>
      <c r="H87" s="37"/>
      <c r="I87" s="37"/>
      <c r="J87" s="37"/>
      <c r="K87" s="37"/>
      <c r="L87" s="37"/>
      <c r="M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21</v>
      </c>
      <c r="D89" s="37"/>
      <c r="E89" s="37"/>
      <c r="F89" s="24" t="str">
        <f>F12</f>
        <v xml:space="preserve"> </v>
      </c>
      <c r="G89" s="37"/>
      <c r="H89" s="37"/>
      <c r="I89" s="29" t="s">
        <v>23</v>
      </c>
      <c r="J89" s="76" t="str">
        <f>IF(J12="","",J12)</f>
        <v>13.8.2021</v>
      </c>
      <c r="K89" s="37"/>
      <c r="L89" s="37"/>
      <c r="M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25</v>
      </c>
      <c r="D91" s="37"/>
      <c r="E91" s="37"/>
      <c r="F91" s="24" t="str">
        <f>E15</f>
        <v xml:space="preserve"> </v>
      </c>
      <c r="G91" s="37"/>
      <c r="H91" s="37"/>
      <c r="I91" s="29" t="s">
        <v>32</v>
      </c>
      <c r="J91" s="33" t="str">
        <f>E21</f>
        <v xml:space="preserve"> </v>
      </c>
      <c r="K91" s="37"/>
      <c r="L91" s="37"/>
      <c r="M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 xml:space="preserve"> </v>
      </c>
      <c r="K92" s="37"/>
      <c r="L92" s="37"/>
      <c r="M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3" t="s">
        <v>97</v>
      </c>
      <c r="D94" s="174"/>
      <c r="E94" s="174"/>
      <c r="F94" s="174"/>
      <c r="G94" s="174"/>
      <c r="H94" s="174"/>
      <c r="I94" s="175" t="s">
        <v>98</v>
      </c>
      <c r="J94" s="175" t="s">
        <v>99</v>
      </c>
      <c r="K94" s="175" t="s">
        <v>100</v>
      </c>
      <c r="L94" s="174"/>
      <c r="M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6" t="s">
        <v>101</v>
      </c>
      <c r="D96" s="37"/>
      <c r="E96" s="37"/>
      <c r="F96" s="37"/>
      <c r="G96" s="37"/>
      <c r="H96" s="37"/>
      <c r="I96" s="107">
        <f>Q131</f>
        <v>0</v>
      </c>
      <c r="J96" s="107">
        <f>R131</f>
        <v>0</v>
      </c>
      <c r="K96" s="107">
        <f>K131</f>
        <v>0</v>
      </c>
      <c r="L96" s="37"/>
      <c r="M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102</v>
      </c>
    </row>
    <row r="97" spans="1:31" s="9" customFormat="1" ht="24.95" customHeight="1">
      <c r="A97" s="9"/>
      <c r="B97" s="177"/>
      <c r="C97" s="178"/>
      <c r="D97" s="179" t="s">
        <v>103</v>
      </c>
      <c r="E97" s="180"/>
      <c r="F97" s="180"/>
      <c r="G97" s="180"/>
      <c r="H97" s="180"/>
      <c r="I97" s="181">
        <f>Q132</f>
        <v>0</v>
      </c>
      <c r="J97" s="181">
        <f>R132</f>
        <v>0</v>
      </c>
      <c r="K97" s="181">
        <f>K132</f>
        <v>0</v>
      </c>
      <c r="L97" s="178"/>
      <c r="M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104</v>
      </c>
      <c r="E98" s="186"/>
      <c r="F98" s="186"/>
      <c r="G98" s="186"/>
      <c r="H98" s="186"/>
      <c r="I98" s="187">
        <f>Q133</f>
        <v>0</v>
      </c>
      <c r="J98" s="187">
        <f>R133</f>
        <v>0</v>
      </c>
      <c r="K98" s="187">
        <f>K133</f>
        <v>0</v>
      </c>
      <c r="L98" s="184"/>
      <c r="M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105</v>
      </c>
      <c r="E99" s="186"/>
      <c r="F99" s="186"/>
      <c r="G99" s="186"/>
      <c r="H99" s="186"/>
      <c r="I99" s="187">
        <f>Q160</f>
        <v>0</v>
      </c>
      <c r="J99" s="187">
        <f>R160</f>
        <v>0</v>
      </c>
      <c r="K99" s="187">
        <f>K160</f>
        <v>0</v>
      </c>
      <c r="L99" s="184"/>
      <c r="M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106</v>
      </c>
      <c r="E100" s="186"/>
      <c r="F100" s="186"/>
      <c r="G100" s="186"/>
      <c r="H100" s="186"/>
      <c r="I100" s="187">
        <f>Q179</f>
        <v>0</v>
      </c>
      <c r="J100" s="187">
        <f>R179</f>
        <v>0</v>
      </c>
      <c r="K100" s="187">
        <f>K179</f>
        <v>0</v>
      </c>
      <c r="L100" s="184"/>
      <c r="M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107</v>
      </c>
      <c r="E101" s="186"/>
      <c r="F101" s="186"/>
      <c r="G101" s="186"/>
      <c r="H101" s="186"/>
      <c r="I101" s="187">
        <f>Q190</f>
        <v>0</v>
      </c>
      <c r="J101" s="187">
        <f>R190</f>
        <v>0</v>
      </c>
      <c r="K101" s="187">
        <f>K190</f>
        <v>0</v>
      </c>
      <c r="L101" s="184"/>
      <c r="M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108</v>
      </c>
      <c r="E102" s="186"/>
      <c r="F102" s="186"/>
      <c r="G102" s="186"/>
      <c r="H102" s="186"/>
      <c r="I102" s="187">
        <f>Q197</f>
        <v>0</v>
      </c>
      <c r="J102" s="187">
        <f>R197</f>
        <v>0</v>
      </c>
      <c r="K102" s="187">
        <f>K197</f>
        <v>0</v>
      </c>
      <c r="L102" s="184"/>
      <c r="M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109</v>
      </c>
      <c r="E103" s="186"/>
      <c r="F103" s="186"/>
      <c r="G103" s="186"/>
      <c r="H103" s="186"/>
      <c r="I103" s="187">
        <f>Q202</f>
        <v>0</v>
      </c>
      <c r="J103" s="187">
        <f>R202</f>
        <v>0</v>
      </c>
      <c r="K103" s="187">
        <f>K202</f>
        <v>0</v>
      </c>
      <c r="L103" s="184"/>
      <c r="M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3"/>
      <c r="C104" s="184"/>
      <c r="D104" s="185" t="s">
        <v>110</v>
      </c>
      <c r="E104" s="186"/>
      <c r="F104" s="186"/>
      <c r="G104" s="186"/>
      <c r="H104" s="186"/>
      <c r="I104" s="187">
        <f>Q213</f>
        <v>0</v>
      </c>
      <c r="J104" s="187">
        <f>R213</f>
        <v>0</v>
      </c>
      <c r="K104" s="187">
        <f>K213</f>
        <v>0</v>
      </c>
      <c r="L104" s="184"/>
      <c r="M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3"/>
      <c r="C105" s="184"/>
      <c r="D105" s="185" t="s">
        <v>111</v>
      </c>
      <c r="E105" s="186"/>
      <c r="F105" s="186"/>
      <c r="G105" s="186"/>
      <c r="H105" s="186"/>
      <c r="I105" s="187">
        <f>Q226</f>
        <v>0</v>
      </c>
      <c r="J105" s="187">
        <f>R226</f>
        <v>0</v>
      </c>
      <c r="K105" s="187">
        <f>K226</f>
        <v>0</v>
      </c>
      <c r="L105" s="184"/>
      <c r="M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7"/>
      <c r="C106" s="178"/>
      <c r="D106" s="179" t="s">
        <v>112</v>
      </c>
      <c r="E106" s="180"/>
      <c r="F106" s="180"/>
      <c r="G106" s="180"/>
      <c r="H106" s="180"/>
      <c r="I106" s="181">
        <f>Q229</f>
        <v>0</v>
      </c>
      <c r="J106" s="181">
        <f>R229</f>
        <v>0</v>
      </c>
      <c r="K106" s="181">
        <f>K229</f>
        <v>0</v>
      </c>
      <c r="L106" s="178"/>
      <c r="M106" s="18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3"/>
      <c r="C107" s="184"/>
      <c r="D107" s="185" t="s">
        <v>113</v>
      </c>
      <c r="E107" s="186"/>
      <c r="F107" s="186"/>
      <c r="G107" s="186"/>
      <c r="H107" s="186"/>
      <c r="I107" s="187">
        <f>Q230</f>
        <v>0</v>
      </c>
      <c r="J107" s="187">
        <f>R230</f>
        <v>0</v>
      </c>
      <c r="K107" s="187">
        <f>K230</f>
        <v>0</v>
      </c>
      <c r="L107" s="184"/>
      <c r="M107" s="18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3"/>
      <c r="C108" s="184"/>
      <c r="D108" s="185" t="s">
        <v>114</v>
      </c>
      <c r="E108" s="186"/>
      <c r="F108" s="186"/>
      <c r="G108" s="186"/>
      <c r="H108" s="186"/>
      <c r="I108" s="187">
        <f>Q275</f>
        <v>0</v>
      </c>
      <c r="J108" s="187">
        <f>R275</f>
        <v>0</v>
      </c>
      <c r="K108" s="187">
        <f>K275</f>
        <v>0</v>
      </c>
      <c r="L108" s="184"/>
      <c r="M108" s="18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77"/>
      <c r="C109" s="178"/>
      <c r="D109" s="179" t="s">
        <v>115</v>
      </c>
      <c r="E109" s="180"/>
      <c r="F109" s="180"/>
      <c r="G109" s="180"/>
      <c r="H109" s="180"/>
      <c r="I109" s="181">
        <f>Q280</f>
        <v>0</v>
      </c>
      <c r="J109" s="181">
        <f>R280</f>
        <v>0</v>
      </c>
      <c r="K109" s="181">
        <f>K280</f>
        <v>0</v>
      </c>
      <c r="L109" s="178"/>
      <c r="M109" s="182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77"/>
      <c r="C110" s="178"/>
      <c r="D110" s="179" t="s">
        <v>116</v>
      </c>
      <c r="E110" s="180"/>
      <c r="F110" s="180"/>
      <c r="G110" s="180"/>
      <c r="H110" s="180"/>
      <c r="I110" s="181">
        <f>Q285</f>
        <v>0</v>
      </c>
      <c r="J110" s="181">
        <f>R285</f>
        <v>0</v>
      </c>
      <c r="K110" s="181">
        <f>K285</f>
        <v>0</v>
      </c>
      <c r="L110" s="178"/>
      <c r="M110" s="18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3"/>
      <c r="C111" s="184"/>
      <c r="D111" s="185" t="s">
        <v>117</v>
      </c>
      <c r="E111" s="186"/>
      <c r="F111" s="186"/>
      <c r="G111" s="186"/>
      <c r="H111" s="186"/>
      <c r="I111" s="187">
        <f>Q286</f>
        <v>0</v>
      </c>
      <c r="J111" s="187">
        <f>R286</f>
        <v>0</v>
      </c>
      <c r="K111" s="187">
        <f>K286</f>
        <v>0</v>
      </c>
      <c r="L111" s="184"/>
      <c r="M111" s="18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0" t="s">
        <v>118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17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172" t="str">
        <f>E7</f>
        <v xml:space="preserve"> - Stavební úpravy ZŠ U školy, Liberec</v>
      </c>
      <c r="F121" s="29"/>
      <c r="G121" s="29"/>
      <c r="H121" s="29"/>
      <c r="I121" s="37"/>
      <c r="J121" s="37"/>
      <c r="K121" s="37"/>
      <c r="L121" s="37"/>
      <c r="M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92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73" t="str">
        <f>E9</f>
        <v>01 - stavební část</v>
      </c>
      <c r="F123" s="37"/>
      <c r="G123" s="37"/>
      <c r="H123" s="37"/>
      <c r="I123" s="37"/>
      <c r="J123" s="37"/>
      <c r="K123" s="37"/>
      <c r="L123" s="37"/>
      <c r="M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29" t="s">
        <v>21</v>
      </c>
      <c r="D125" s="37"/>
      <c r="E125" s="37"/>
      <c r="F125" s="24" t="str">
        <f>F12</f>
        <v xml:space="preserve"> </v>
      </c>
      <c r="G125" s="37"/>
      <c r="H125" s="37"/>
      <c r="I125" s="29" t="s">
        <v>23</v>
      </c>
      <c r="J125" s="76" t="str">
        <f>IF(J12="","",J12)</f>
        <v>13.8.2021</v>
      </c>
      <c r="K125" s="37"/>
      <c r="L125" s="37"/>
      <c r="M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29" t="s">
        <v>25</v>
      </c>
      <c r="D127" s="37"/>
      <c r="E127" s="37"/>
      <c r="F127" s="24" t="str">
        <f>E15</f>
        <v xml:space="preserve"> </v>
      </c>
      <c r="G127" s="37"/>
      <c r="H127" s="37"/>
      <c r="I127" s="29" t="s">
        <v>32</v>
      </c>
      <c r="J127" s="33" t="str">
        <f>E21</f>
        <v xml:space="preserve"> </v>
      </c>
      <c r="K127" s="37"/>
      <c r="L127" s="37"/>
      <c r="M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>
      <c r="A128" s="35"/>
      <c r="B128" s="36"/>
      <c r="C128" s="29" t="s">
        <v>30</v>
      </c>
      <c r="D128" s="37"/>
      <c r="E128" s="37"/>
      <c r="F128" s="24" t="str">
        <f>IF(E18="","",E18)</f>
        <v>Vyplň údaj</v>
      </c>
      <c r="G128" s="37"/>
      <c r="H128" s="37"/>
      <c r="I128" s="29" t="s">
        <v>33</v>
      </c>
      <c r="J128" s="33" t="str">
        <f>E24</f>
        <v xml:space="preserve"> </v>
      </c>
      <c r="K128" s="37"/>
      <c r="L128" s="37"/>
      <c r="M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89"/>
      <c r="B130" s="190"/>
      <c r="C130" s="191" t="s">
        <v>119</v>
      </c>
      <c r="D130" s="192" t="s">
        <v>60</v>
      </c>
      <c r="E130" s="192" t="s">
        <v>56</v>
      </c>
      <c r="F130" s="192" t="s">
        <v>57</v>
      </c>
      <c r="G130" s="192" t="s">
        <v>120</v>
      </c>
      <c r="H130" s="192" t="s">
        <v>121</v>
      </c>
      <c r="I130" s="192" t="s">
        <v>122</v>
      </c>
      <c r="J130" s="192" t="s">
        <v>123</v>
      </c>
      <c r="K130" s="192" t="s">
        <v>100</v>
      </c>
      <c r="L130" s="193" t="s">
        <v>124</v>
      </c>
      <c r="M130" s="194"/>
      <c r="N130" s="97" t="s">
        <v>1</v>
      </c>
      <c r="O130" s="98" t="s">
        <v>39</v>
      </c>
      <c r="P130" s="98" t="s">
        <v>125</v>
      </c>
      <c r="Q130" s="98" t="s">
        <v>126</v>
      </c>
      <c r="R130" s="98" t="s">
        <v>127</v>
      </c>
      <c r="S130" s="98" t="s">
        <v>128</v>
      </c>
      <c r="T130" s="98" t="s">
        <v>129</v>
      </c>
      <c r="U130" s="98" t="s">
        <v>130</v>
      </c>
      <c r="V130" s="98" t="s">
        <v>131</v>
      </c>
      <c r="W130" s="98" t="s">
        <v>132</v>
      </c>
      <c r="X130" s="99" t="s">
        <v>133</v>
      </c>
      <c r="Y130" s="189"/>
      <c r="Z130" s="189"/>
      <c r="AA130" s="189"/>
      <c r="AB130" s="189"/>
      <c r="AC130" s="189"/>
      <c r="AD130" s="189"/>
      <c r="AE130" s="189"/>
    </row>
    <row r="131" spans="1:63" s="2" customFormat="1" ht="22.8" customHeight="1">
      <c r="A131" s="35"/>
      <c r="B131" s="36"/>
      <c r="C131" s="104" t="s">
        <v>134</v>
      </c>
      <c r="D131" s="37"/>
      <c r="E131" s="37"/>
      <c r="F131" s="37"/>
      <c r="G131" s="37"/>
      <c r="H131" s="37"/>
      <c r="I131" s="37"/>
      <c r="J131" s="37"/>
      <c r="K131" s="195">
        <f>BK131</f>
        <v>0</v>
      </c>
      <c r="L131" s="37"/>
      <c r="M131" s="41"/>
      <c r="N131" s="100"/>
      <c r="O131" s="196"/>
      <c r="P131" s="101"/>
      <c r="Q131" s="197">
        <f>Q132+Q229+Q280+Q285</f>
        <v>0</v>
      </c>
      <c r="R131" s="197">
        <f>R132+R229+R280+R285</f>
        <v>0</v>
      </c>
      <c r="S131" s="101"/>
      <c r="T131" s="198">
        <f>T132+T229+T280+T285</f>
        <v>0</v>
      </c>
      <c r="U131" s="101"/>
      <c r="V131" s="198">
        <f>V132+V229+V280+V285</f>
        <v>0</v>
      </c>
      <c r="W131" s="101"/>
      <c r="X131" s="199">
        <f>X132+X229+X280+X285</f>
        <v>0</v>
      </c>
      <c r="Y131" s="35"/>
      <c r="Z131" s="35"/>
      <c r="AA131" s="35"/>
      <c r="AB131" s="35"/>
      <c r="AC131" s="35"/>
      <c r="AD131" s="35"/>
      <c r="AE131" s="35"/>
      <c r="AT131" s="14" t="s">
        <v>76</v>
      </c>
      <c r="AU131" s="14" t="s">
        <v>102</v>
      </c>
      <c r="BK131" s="200">
        <f>BK132+BK229+BK280+BK285</f>
        <v>0</v>
      </c>
    </row>
    <row r="132" spans="1:63" s="12" customFormat="1" ht="25.9" customHeight="1">
      <c r="A132" s="12"/>
      <c r="B132" s="201"/>
      <c r="C132" s="202"/>
      <c r="D132" s="203" t="s">
        <v>76</v>
      </c>
      <c r="E132" s="204" t="s">
        <v>135</v>
      </c>
      <c r="F132" s="204" t="s">
        <v>136</v>
      </c>
      <c r="G132" s="202"/>
      <c r="H132" s="202"/>
      <c r="I132" s="205"/>
      <c r="J132" s="205"/>
      <c r="K132" s="206">
        <f>BK132</f>
        <v>0</v>
      </c>
      <c r="L132" s="202"/>
      <c r="M132" s="207"/>
      <c r="N132" s="208"/>
      <c r="O132" s="209"/>
      <c r="P132" s="209"/>
      <c r="Q132" s="210">
        <f>Q133+Q160+Q179+Q190+Q197+Q202+Q213+Q226</f>
        <v>0</v>
      </c>
      <c r="R132" s="210">
        <f>R133+R160+R179+R190+R197+R202+R213+R226</f>
        <v>0</v>
      </c>
      <c r="S132" s="209"/>
      <c r="T132" s="211">
        <f>T133+T160+T179+T190+T197+T202+T213+T226</f>
        <v>0</v>
      </c>
      <c r="U132" s="209"/>
      <c r="V132" s="211">
        <f>V133+V160+V179+V190+V197+V202+V213+V226</f>
        <v>0</v>
      </c>
      <c r="W132" s="209"/>
      <c r="X132" s="212">
        <f>X133+X160+X179+X190+X197+X202+X213+X226</f>
        <v>0</v>
      </c>
      <c r="Y132" s="12"/>
      <c r="Z132" s="12"/>
      <c r="AA132" s="12"/>
      <c r="AB132" s="12"/>
      <c r="AC132" s="12"/>
      <c r="AD132" s="12"/>
      <c r="AE132" s="12"/>
      <c r="AR132" s="213" t="s">
        <v>85</v>
      </c>
      <c r="AT132" s="214" t="s">
        <v>76</v>
      </c>
      <c r="AU132" s="214" t="s">
        <v>77</v>
      </c>
      <c r="AY132" s="213" t="s">
        <v>137</v>
      </c>
      <c r="BK132" s="215">
        <f>BK133+BK160+BK179+BK190+BK197+BK202+BK213+BK226</f>
        <v>0</v>
      </c>
    </row>
    <row r="133" spans="1:63" s="12" customFormat="1" ht="22.8" customHeight="1">
      <c r="A133" s="12"/>
      <c r="B133" s="201"/>
      <c r="C133" s="202"/>
      <c r="D133" s="203" t="s">
        <v>76</v>
      </c>
      <c r="E133" s="216" t="s">
        <v>85</v>
      </c>
      <c r="F133" s="216" t="s">
        <v>138</v>
      </c>
      <c r="G133" s="202"/>
      <c r="H133" s="202"/>
      <c r="I133" s="205"/>
      <c r="J133" s="205"/>
      <c r="K133" s="217">
        <f>BK133</f>
        <v>0</v>
      </c>
      <c r="L133" s="202"/>
      <c r="M133" s="207"/>
      <c r="N133" s="208"/>
      <c r="O133" s="209"/>
      <c r="P133" s="209"/>
      <c r="Q133" s="210">
        <f>SUM(Q134:Q159)</f>
        <v>0</v>
      </c>
      <c r="R133" s="210">
        <f>SUM(R134:R159)</f>
        <v>0</v>
      </c>
      <c r="S133" s="209"/>
      <c r="T133" s="211">
        <f>SUM(T134:T159)</f>
        <v>0</v>
      </c>
      <c r="U133" s="209"/>
      <c r="V133" s="211">
        <f>SUM(V134:V159)</f>
        <v>0</v>
      </c>
      <c r="W133" s="209"/>
      <c r="X133" s="212">
        <f>SUM(X134:X159)</f>
        <v>0</v>
      </c>
      <c r="Y133" s="12"/>
      <c r="Z133" s="12"/>
      <c r="AA133" s="12"/>
      <c r="AB133" s="12"/>
      <c r="AC133" s="12"/>
      <c r="AD133" s="12"/>
      <c r="AE133" s="12"/>
      <c r="AR133" s="213" t="s">
        <v>85</v>
      </c>
      <c r="AT133" s="214" t="s">
        <v>76</v>
      </c>
      <c r="AU133" s="214" t="s">
        <v>85</v>
      </c>
      <c r="AY133" s="213" t="s">
        <v>137</v>
      </c>
      <c r="BK133" s="215">
        <f>SUM(BK134:BK159)</f>
        <v>0</v>
      </c>
    </row>
    <row r="134" spans="1:65" s="2" customFormat="1" ht="62.7" customHeight="1">
      <c r="A134" s="35"/>
      <c r="B134" s="36"/>
      <c r="C134" s="218" t="s">
        <v>85</v>
      </c>
      <c r="D134" s="218" t="s">
        <v>139</v>
      </c>
      <c r="E134" s="219" t="s">
        <v>140</v>
      </c>
      <c r="F134" s="220" t="s">
        <v>141</v>
      </c>
      <c r="G134" s="221" t="s">
        <v>142</v>
      </c>
      <c r="H134" s="222">
        <v>70</v>
      </c>
      <c r="I134" s="223"/>
      <c r="J134" s="223"/>
      <c r="K134" s="224">
        <f>ROUND(P134*H134,2)</f>
        <v>0</v>
      </c>
      <c r="L134" s="220" t="s">
        <v>1</v>
      </c>
      <c r="M134" s="41"/>
      <c r="N134" s="225" t="s">
        <v>1</v>
      </c>
      <c r="O134" s="226" t="s">
        <v>40</v>
      </c>
      <c r="P134" s="227">
        <f>I134+J134</f>
        <v>0</v>
      </c>
      <c r="Q134" s="227">
        <f>ROUND(I134*H134,2)</f>
        <v>0</v>
      </c>
      <c r="R134" s="227">
        <f>ROUND(J134*H134,2)</f>
        <v>0</v>
      </c>
      <c r="S134" s="88"/>
      <c r="T134" s="228">
        <f>S134*H134</f>
        <v>0</v>
      </c>
      <c r="U134" s="228">
        <v>0</v>
      </c>
      <c r="V134" s="228">
        <f>U134*H134</f>
        <v>0</v>
      </c>
      <c r="W134" s="228">
        <v>0</v>
      </c>
      <c r="X134" s="229">
        <f>W134*H134</f>
        <v>0</v>
      </c>
      <c r="Y134" s="35"/>
      <c r="Z134" s="35"/>
      <c r="AA134" s="35"/>
      <c r="AB134" s="35"/>
      <c r="AC134" s="35"/>
      <c r="AD134" s="35"/>
      <c r="AE134" s="35"/>
      <c r="AR134" s="230" t="s">
        <v>143</v>
      </c>
      <c r="AT134" s="230" t="s">
        <v>139</v>
      </c>
      <c r="AU134" s="230" t="s">
        <v>87</v>
      </c>
      <c r="AY134" s="14" t="s">
        <v>137</v>
      </c>
      <c r="BE134" s="231">
        <f>IF(O134="základní",K134,0)</f>
        <v>0</v>
      </c>
      <c r="BF134" s="231">
        <f>IF(O134="snížená",K134,0)</f>
        <v>0</v>
      </c>
      <c r="BG134" s="231">
        <f>IF(O134="zákl. přenesená",K134,0)</f>
        <v>0</v>
      </c>
      <c r="BH134" s="231">
        <f>IF(O134="sníž. přenesená",K134,0)</f>
        <v>0</v>
      </c>
      <c r="BI134" s="231">
        <f>IF(O134="nulová",K134,0)</f>
        <v>0</v>
      </c>
      <c r="BJ134" s="14" t="s">
        <v>85</v>
      </c>
      <c r="BK134" s="231">
        <f>ROUND(P134*H134,2)</f>
        <v>0</v>
      </c>
      <c r="BL134" s="14" t="s">
        <v>143</v>
      </c>
      <c r="BM134" s="230" t="s">
        <v>144</v>
      </c>
    </row>
    <row r="135" spans="1:47" s="2" customFormat="1" ht="12">
      <c r="A135" s="35"/>
      <c r="B135" s="36"/>
      <c r="C135" s="37"/>
      <c r="D135" s="232" t="s">
        <v>145</v>
      </c>
      <c r="E135" s="37"/>
      <c r="F135" s="233" t="s">
        <v>141</v>
      </c>
      <c r="G135" s="37"/>
      <c r="H135" s="37"/>
      <c r="I135" s="234"/>
      <c r="J135" s="234"/>
      <c r="K135" s="37"/>
      <c r="L135" s="37"/>
      <c r="M135" s="41"/>
      <c r="N135" s="235"/>
      <c r="O135" s="236"/>
      <c r="P135" s="88"/>
      <c r="Q135" s="88"/>
      <c r="R135" s="88"/>
      <c r="S135" s="88"/>
      <c r="T135" s="88"/>
      <c r="U135" s="88"/>
      <c r="V135" s="88"/>
      <c r="W135" s="88"/>
      <c r="X135" s="89"/>
      <c r="Y135" s="35"/>
      <c r="Z135" s="35"/>
      <c r="AA135" s="35"/>
      <c r="AB135" s="35"/>
      <c r="AC135" s="35"/>
      <c r="AD135" s="35"/>
      <c r="AE135" s="35"/>
      <c r="AT135" s="14" t="s">
        <v>145</v>
      </c>
      <c r="AU135" s="14" t="s">
        <v>87</v>
      </c>
    </row>
    <row r="136" spans="1:65" s="2" customFormat="1" ht="55.5" customHeight="1">
      <c r="A136" s="35"/>
      <c r="B136" s="36"/>
      <c r="C136" s="218" t="s">
        <v>87</v>
      </c>
      <c r="D136" s="218" t="s">
        <v>139</v>
      </c>
      <c r="E136" s="219" t="s">
        <v>146</v>
      </c>
      <c r="F136" s="220" t="s">
        <v>147</v>
      </c>
      <c r="G136" s="221" t="s">
        <v>142</v>
      </c>
      <c r="H136" s="222">
        <v>152.237</v>
      </c>
      <c r="I136" s="223"/>
      <c r="J136" s="223"/>
      <c r="K136" s="224">
        <f>ROUND(P136*H136,2)</f>
        <v>0</v>
      </c>
      <c r="L136" s="220" t="s">
        <v>1</v>
      </c>
      <c r="M136" s="41"/>
      <c r="N136" s="225" t="s">
        <v>1</v>
      </c>
      <c r="O136" s="226" t="s">
        <v>40</v>
      </c>
      <c r="P136" s="227">
        <f>I136+J136</f>
        <v>0</v>
      </c>
      <c r="Q136" s="227">
        <f>ROUND(I136*H136,2)</f>
        <v>0</v>
      </c>
      <c r="R136" s="227">
        <f>ROUND(J136*H136,2)</f>
        <v>0</v>
      </c>
      <c r="S136" s="88"/>
      <c r="T136" s="228">
        <f>S136*H136</f>
        <v>0</v>
      </c>
      <c r="U136" s="228">
        <v>0</v>
      </c>
      <c r="V136" s="228">
        <f>U136*H136</f>
        <v>0</v>
      </c>
      <c r="W136" s="228">
        <v>0</v>
      </c>
      <c r="X136" s="229">
        <f>W136*H136</f>
        <v>0</v>
      </c>
      <c r="Y136" s="35"/>
      <c r="Z136" s="35"/>
      <c r="AA136" s="35"/>
      <c r="AB136" s="35"/>
      <c r="AC136" s="35"/>
      <c r="AD136" s="35"/>
      <c r="AE136" s="35"/>
      <c r="AR136" s="230" t="s">
        <v>143</v>
      </c>
      <c r="AT136" s="230" t="s">
        <v>139</v>
      </c>
      <c r="AU136" s="230" t="s">
        <v>87</v>
      </c>
      <c r="AY136" s="14" t="s">
        <v>137</v>
      </c>
      <c r="BE136" s="231">
        <f>IF(O136="základní",K136,0)</f>
        <v>0</v>
      </c>
      <c r="BF136" s="231">
        <f>IF(O136="snížená",K136,0)</f>
        <v>0</v>
      </c>
      <c r="BG136" s="231">
        <f>IF(O136="zákl. přenesená",K136,0)</f>
        <v>0</v>
      </c>
      <c r="BH136" s="231">
        <f>IF(O136="sníž. přenesená",K136,0)</f>
        <v>0</v>
      </c>
      <c r="BI136" s="231">
        <f>IF(O136="nulová",K136,0)</f>
        <v>0</v>
      </c>
      <c r="BJ136" s="14" t="s">
        <v>85</v>
      </c>
      <c r="BK136" s="231">
        <f>ROUND(P136*H136,2)</f>
        <v>0</v>
      </c>
      <c r="BL136" s="14" t="s">
        <v>143</v>
      </c>
      <c r="BM136" s="230" t="s">
        <v>148</v>
      </c>
    </row>
    <row r="137" spans="1:47" s="2" customFormat="1" ht="12">
      <c r="A137" s="35"/>
      <c r="B137" s="36"/>
      <c r="C137" s="37"/>
      <c r="D137" s="232" t="s">
        <v>145</v>
      </c>
      <c r="E137" s="37"/>
      <c r="F137" s="233" t="s">
        <v>147</v>
      </c>
      <c r="G137" s="37"/>
      <c r="H137" s="37"/>
      <c r="I137" s="234"/>
      <c r="J137" s="234"/>
      <c r="K137" s="37"/>
      <c r="L137" s="37"/>
      <c r="M137" s="41"/>
      <c r="N137" s="235"/>
      <c r="O137" s="236"/>
      <c r="P137" s="88"/>
      <c r="Q137" s="88"/>
      <c r="R137" s="88"/>
      <c r="S137" s="88"/>
      <c r="T137" s="88"/>
      <c r="U137" s="88"/>
      <c r="V137" s="88"/>
      <c r="W137" s="88"/>
      <c r="X137" s="89"/>
      <c r="Y137" s="35"/>
      <c r="Z137" s="35"/>
      <c r="AA137" s="35"/>
      <c r="AB137" s="35"/>
      <c r="AC137" s="35"/>
      <c r="AD137" s="35"/>
      <c r="AE137" s="35"/>
      <c r="AT137" s="14" t="s">
        <v>145</v>
      </c>
      <c r="AU137" s="14" t="s">
        <v>87</v>
      </c>
    </row>
    <row r="138" spans="1:65" s="2" customFormat="1" ht="37.8" customHeight="1">
      <c r="A138" s="35"/>
      <c r="B138" s="36"/>
      <c r="C138" s="218" t="s">
        <v>149</v>
      </c>
      <c r="D138" s="218" t="s">
        <v>139</v>
      </c>
      <c r="E138" s="219" t="s">
        <v>150</v>
      </c>
      <c r="F138" s="220" t="s">
        <v>151</v>
      </c>
      <c r="G138" s="221" t="s">
        <v>152</v>
      </c>
      <c r="H138" s="222">
        <v>1</v>
      </c>
      <c r="I138" s="223"/>
      <c r="J138" s="223"/>
      <c r="K138" s="224">
        <f>ROUND(P138*H138,2)</f>
        <v>0</v>
      </c>
      <c r="L138" s="220" t="s">
        <v>1</v>
      </c>
      <c r="M138" s="41"/>
      <c r="N138" s="225" t="s">
        <v>1</v>
      </c>
      <c r="O138" s="226" t="s">
        <v>40</v>
      </c>
      <c r="P138" s="227">
        <f>I138+J138</f>
        <v>0</v>
      </c>
      <c r="Q138" s="227">
        <f>ROUND(I138*H138,2)</f>
        <v>0</v>
      </c>
      <c r="R138" s="227">
        <f>ROUND(J138*H138,2)</f>
        <v>0</v>
      </c>
      <c r="S138" s="88"/>
      <c r="T138" s="228">
        <f>S138*H138</f>
        <v>0</v>
      </c>
      <c r="U138" s="228">
        <v>0</v>
      </c>
      <c r="V138" s="228">
        <f>U138*H138</f>
        <v>0</v>
      </c>
      <c r="W138" s="228">
        <v>0</v>
      </c>
      <c r="X138" s="229">
        <f>W138*H138</f>
        <v>0</v>
      </c>
      <c r="Y138" s="35"/>
      <c r="Z138" s="35"/>
      <c r="AA138" s="35"/>
      <c r="AB138" s="35"/>
      <c r="AC138" s="35"/>
      <c r="AD138" s="35"/>
      <c r="AE138" s="35"/>
      <c r="AR138" s="230" t="s">
        <v>143</v>
      </c>
      <c r="AT138" s="230" t="s">
        <v>139</v>
      </c>
      <c r="AU138" s="230" t="s">
        <v>87</v>
      </c>
      <c r="AY138" s="14" t="s">
        <v>137</v>
      </c>
      <c r="BE138" s="231">
        <f>IF(O138="základní",K138,0)</f>
        <v>0</v>
      </c>
      <c r="BF138" s="231">
        <f>IF(O138="snížená",K138,0)</f>
        <v>0</v>
      </c>
      <c r="BG138" s="231">
        <f>IF(O138="zákl. přenesená",K138,0)</f>
        <v>0</v>
      </c>
      <c r="BH138" s="231">
        <f>IF(O138="sníž. přenesená",K138,0)</f>
        <v>0</v>
      </c>
      <c r="BI138" s="231">
        <f>IF(O138="nulová",K138,0)</f>
        <v>0</v>
      </c>
      <c r="BJ138" s="14" t="s">
        <v>85</v>
      </c>
      <c r="BK138" s="231">
        <f>ROUND(P138*H138,2)</f>
        <v>0</v>
      </c>
      <c r="BL138" s="14" t="s">
        <v>143</v>
      </c>
      <c r="BM138" s="230" t="s">
        <v>153</v>
      </c>
    </row>
    <row r="139" spans="1:47" s="2" customFormat="1" ht="12">
      <c r="A139" s="35"/>
      <c r="B139" s="36"/>
      <c r="C139" s="37"/>
      <c r="D139" s="232" t="s">
        <v>145</v>
      </c>
      <c r="E139" s="37"/>
      <c r="F139" s="233" t="s">
        <v>151</v>
      </c>
      <c r="G139" s="37"/>
      <c r="H139" s="37"/>
      <c r="I139" s="234"/>
      <c r="J139" s="234"/>
      <c r="K139" s="37"/>
      <c r="L139" s="37"/>
      <c r="M139" s="41"/>
      <c r="N139" s="235"/>
      <c r="O139" s="236"/>
      <c r="P139" s="88"/>
      <c r="Q139" s="88"/>
      <c r="R139" s="88"/>
      <c r="S139" s="88"/>
      <c r="T139" s="88"/>
      <c r="U139" s="88"/>
      <c r="V139" s="88"/>
      <c r="W139" s="88"/>
      <c r="X139" s="89"/>
      <c r="Y139" s="35"/>
      <c r="Z139" s="35"/>
      <c r="AA139" s="35"/>
      <c r="AB139" s="35"/>
      <c r="AC139" s="35"/>
      <c r="AD139" s="35"/>
      <c r="AE139" s="35"/>
      <c r="AT139" s="14" t="s">
        <v>145</v>
      </c>
      <c r="AU139" s="14" t="s">
        <v>87</v>
      </c>
    </row>
    <row r="140" spans="1:65" s="2" customFormat="1" ht="37.8" customHeight="1">
      <c r="A140" s="35"/>
      <c r="B140" s="36"/>
      <c r="C140" s="218" t="s">
        <v>143</v>
      </c>
      <c r="D140" s="218" t="s">
        <v>139</v>
      </c>
      <c r="E140" s="219" t="s">
        <v>154</v>
      </c>
      <c r="F140" s="220" t="s">
        <v>155</v>
      </c>
      <c r="G140" s="221" t="s">
        <v>152</v>
      </c>
      <c r="H140" s="222">
        <v>1</v>
      </c>
      <c r="I140" s="223"/>
      <c r="J140" s="223"/>
      <c r="K140" s="224">
        <f>ROUND(P140*H140,2)</f>
        <v>0</v>
      </c>
      <c r="L140" s="220" t="s">
        <v>1</v>
      </c>
      <c r="M140" s="41"/>
      <c r="N140" s="225" t="s">
        <v>1</v>
      </c>
      <c r="O140" s="226" t="s">
        <v>40</v>
      </c>
      <c r="P140" s="227">
        <f>I140+J140</f>
        <v>0</v>
      </c>
      <c r="Q140" s="227">
        <f>ROUND(I140*H140,2)</f>
        <v>0</v>
      </c>
      <c r="R140" s="227">
        <f>ROUND(J140*H140,2)</f>
        <v>0</v>
      </c>
      <c r="S140" s="88"/>
      <c r="T140" s="228">
        <f>S140*H140</f>
        <v>0</v>
      </c>
      <c r="U140" s="228">
        <v>0</v>
      </c>
      <c r="V140" s="228">
        <f>U140*H140</f>
        <v>0</v>
      </c>
      <c r="W140" s="228">
        <v>0</v>
      </c>
      <c r="X140" s="229">
        <f>W140*H140</f>
        <v>0</v>
      </c>
      <c r="Y140" s="35"/>
      <c r="Z140" s="35"/>
      <c r="AA140" s="35"/>
      <c r="AB140" s="35"/>
      <c r="AC140" s="35"/>
      <c r="AD140" s="35"/>
      <c r="AE140" s="35"/>
      <c r="AR140" s="230" t="s">
        <v>143</v>
      </c>
      <c r="AT140" s="230" t="s">
        <v>139</v>
      </c>
      <c r="AU140" s="230" t="s">
        <v>87</v>
      </c>
      <c r="AY140" s="14" t="s">
        <v>137</v>
      </c>
      <c r="BE140" s="231">
        <f>IF(O140="základní",K140,0)</f>
        <v>0</v>
      </c>
      <c r="BF140" s="231">
        <f>IF(O140="snížená",K140,0)</f>
        <v>0</v>
      </c>
      <c r="BG140" s="231">
        <f>IF(O140="zákl. přenesená",K140,0)</f>
        <v>0</v>
      </c>
      <c r="BH140" s="231">
        <f>IF(O140="sníž. přenesená",K140,0)</f>
        <v>0</v>
      </c>
      <c r="BI140" s="231">
        <f>IF(O140="nulová",K140,0)</f>
        <v>0</v>
      </c>
      <c r="BJ140" s="14" t="s">
        <v>85</v>
      </c>
      <c r="BK140" s="231">
        <f>ROUND(P140*H140,2)</f>
        <v>0</v>
      </c>
      <c r="BL140" s="14" t="s">
        <v>143</v>
      </c>
      <c r="BM140" s="230" t="s">
        <v>156</v>
      </c>
    </row>
    <row r="141" spans="1:47" s="2" customFormat="1" ht="12">
      <c r="A141" s="35"/>
      <c r="B141" s="36"/>
      <c r="C141" s="37"/>
      <c r="D141" s="232" t="s">
        <v>145</v>
      </c>
      <c r="E141" s="37"/>
      <c r="F141" s="233" t="s">
        <v>155</v>
      </c>
      <c r="G141" s="37"/>
      <c r="H141" s="37"/>
      <c r="I141" s="234"/>
      <c r="J141" s="234"/>
      <c r="K141" s="37"/>
      <c r="L141" s="37"/>
      <c r="M141" s="41"/>
      <c r="N141" s="235"/>
      <c r="O141" s="236"/>
      <c r="P141" s="88"/>
      <c r="Q141" s="88"/>
      <c r="R141" s="88"/>
      <c r="S141" s="88"/>
      <c r="T141" s="88"/>
      <c r="U141" s="88"/>
      <c r="V141" s="88"/>
      <c r="W141" s="88"/>
      <c r="X141" s="89"/>
      <c r="Y141" s="35"/>
      <c r="Z141" s="35"/>
      <c r="AA141" s="35"/>
      <c r="AB141" s="35"/>
      <c r="AC141" s="35"/>
      <c r="AD141" s="35"/>
      <c r="AE141" s="35"/>
      <c r="AT141" s="14" t="s">
        <v>145</v>
      </c>
      <c r="AU141" s="14" t="s">
        <v>87</v>
      </c>
    </row>
    <row r="142" spans="1:65" s="2" customFormat="1" ht="33" customHeight="1">
      <c r="A142" s="35"/>
      <c r="B142" s="36"/>
      <c r="C142" s="218" t="s">
        <v>157</v>
      </c>
      <c r="D142" s="218" t="s">
        <v>139</v>
      </c>
      <c r="E142" s="219" t="s">
        <v>158</v>
      </c>
      <c r="F142" s="220" t="s">
        <v>159</v>
      </c>
      <c r="G142" s="221" t="s">
        <v>160</v>
      </c>
      <c r="H142" s="222">
        <v>53.283</v>
      </c>
      <c r="I142" s="223"/>
      <c r="J142" s="223"/>
      <c r="K142" s="224">
        <f>ROUND(P142*H142,2)</f>
        <v>0</v>
      </c>
      <c r="L142" s="220" t="s">
        <v>1</v>
      </c>
      <c r="M142" s="41"/>
      <c r="N142" s="225" t="s">
        <v>1</v>
      </c>
      <c r="O142" s="226" t="s">
        <v>40</v>
      </c>
      <c r="P142" s="227">
        <f>I142+J142</f>
        <v>0</v>
      </c>
      <c r="Q142" s="227">
        <f>ROUND(I142*H142,2)</f>
        <v>0</v>
      </c>
      <c r="R142" s="227">
        <f>ROUND(J142*H142,2)</f>
        <v>0</v>
      </c>
      <c r="S142" s="88"/>
      <c r="T142" s="228">
        <f>S142*H142</f>
        <v>0</v>
      </c>
      <c r="U142" s="228">
        <v>0</v>
      </c>
      <c r="V142" s="228">
        <f>U142*H142</f>
        <v>0</v>
      </c>
      <c r="W142" s="228">
        <v>0</v>
      </c>
      <c r="X142" s="229">
        <f>W142*H142</f>
        <v>0</v>
      </c>
      <c r="Y142" s="35"/>
      <c r="Z142" s="35"/>
      <c r="AA142" s="35"/>
      <c r="AB142" s="35"/>
      <c r="AC142" s="35"/>
      <c r="AD142" s="35"/>
      <c r="AE142" s="35"/>
      <c r="AR142" s="230" t="s">
        <v>143</v>
      </c>
      <c r="AT142" s="230" t="s">
        <v>139</v>
      </c>
      <c r="AU142" s="230" t="s">
        <v>87</v>
      </c>
      <c r="AY142" s="14" t="s">
        <v>137</v>
      </c>
      <c r="BE142" s="231">
        <f>IF(O142="základní",K142,0)</f>
        <v>0</v>
      </c>
      <c r="BF142" s="231">
        <f>IF(O142="snížená",K142,0)</f>
        <v>0</v>
      </c>
      <c r="BG142" s="231">
        <f>IF(O142="zákl. přenesená",K142,0)</f>
        <v>0</v>
      </c>
      <c r="BH142" s="231">
        <f>IF(O142="sníž. přenesená",K142,0)</f>
        <v>0</v>
      </c>
      <c r="BI142" s="231">
        <f>IF(O142="nulová",K142,0)</f>
        <v>0</v>
      </c>
      <c r="BJ142" s="14" t="s">
        <v>85</v>
      </c>
      <c r="BK142" s="231">
        <f>ROUND(P142*H142,2)</f>
        <v>0</v>
      </c>
      <c r="BL142" s="14" t="s">
        <v>143</v>
      </c>
      <c r="BM142" s="230" t="s">
        <v>161</v>
      </c>
    </row>
    <row r="143" spans="1:47" s="2" customFormat="1" ht="12">
      <c r="A143" s="35"/>
      <c r="B143" s="36"/>
      <c r="C143" s="37"/>
      <c r="D143" s="232" t="s">
        <v>145</v>
      </c>
      <c r="E143" s="37"/>
      <c r="F143" s="233" t="s">
        <v>159</v>
      </c>
      <c r="G143" s="37"/>
      <c r="H143" s="37"/>
      <c r="I143" s="234"/>
      <c r="J143" s="234"/>
      <c r="K143" s="37"/>
      <c r="L143" s="37"/>
      <c r="M143" s="41"/>
      <c r="N143" s="235"/>
      <c r="O143" s="236"/>
      <c r="P143" s="88"/>
      <c r="Q143" s="88"/>
      <c r="R143" s="88"/>
      <c r="S143" s="88"/>
      <c r="T143" s="88"/>
      <c r="U143" s="88"/>
      <c r="V143" s="88"/>
      <c r="W143" s="88"/>
      <c r="X143" s="89"/>
      <c r="Y143" s="35"/>
      <c r="Z143" s="35"/>
      <c r="AA143" s="35"/>
      <c r="AB143" s="35"/>
      <c r="AC143" s="35"/>
      <c r="AD143" s="35"/>
      <c r="AE143" s="35"/>
      <c r="AT143" s="14" t="s">
        <v>145</v>
      </c>
      <c r="AU143" s="14" t="s">
        <v>87</v>
      </c>
    </row>
    <row r="144" spans="1:65" s="2" customFormat="1" ht="49.05" customHeight="1">
      <c r="A144" s="35"/>
      <c r="B144" s="36"/>
      <c r="C144" s="218" t="s">
        <v>162</v>
      </c>
      <c r="D144" s="218" t="s">
        <v>139</v>
      </c>
      <c r="E144" s="219" t="s">
        <v>163</v>
      </c>
      <c r="F144" s="220" t="s">
        <v>164</v>
      </c>
      <c r="G144" s="221" t="s">
        <v>160</v>
      </c>
      <c r="H144" s="222">
        <v>154.8</v>
      </c>
      <c r="I144" s="223"/>
      <c r="J144" s="223"/>
      <c r="K144" s="224">
        <f>ROUND(P144*H144,2)</f>
        <v>0</v>
      </c>
      <c r="L144" s="220" t="s">
        <v>1</v>
      </c>
      <c r="M144" s="41"/>
      <c r="N144" s="225" t="s">
        <v>1</v>
      </c>
      <c r="O144" s="226" t="s">
        <v>40</v>
      </c>
      <c r="P144" s="227">
        <f>I144+J144</f>
        <v>0</v>
      </c>
      <c r="Q144" s="227">
        <f>ROUND(I144*H144,2)</f>
        <v>0</v>
      </c>
      <c r="R144" s="227">
        <f>ROUND(J144*H144,2)</f>
        <v>0</v>
      </c>
      <c r="S144" s="88"/>
      <c r="T144" s="228">
        <f>S144*H144</f>
        <v>0</v>
      </c>
      <c r="U144" s="228">
        <v>0</v>
      </c>
      <c r="V144" s="228">
        <f>U144*H144</f>
        <v>0</v>
      </c>
      <c r="W144" s="228">
        <v>0</v>
      </c>
      <c r="X144" s="229">
        <f>W144*H144</f>
        <v>0</v>
      </c>
      <c r="Y144" s="35"/>
      <c r="Z144" s="35"/>
      <c r="AA144" s="35"/>
      <c r="AB144" s="35"/>
      <c r="AC144" s="35"/>
      <c r="AD144" s="35"/>
      <c r="AE144" s="35"/>
      <c r="AR144" s="230" t="s">
        <v>143</v>
      </c>
      <c r="AT144" s="230" t="s">
        <v>139</v>
      </c>
      <c r="AU144" s="230" t="s">
        <v>87</v>
      </c>
      <c r="AY144" s="14" t="s">
        <v>137</v>
      </c>
      <c r="BE144" s="231">
        <f>IF(O144="základní",K144,0)</f>
        <v>0</v>
      </c>
      <c r="BF144" s="231">
        <f>IF(O144="snížená",K144,0)</f>
        <v>0</v>
      </c>
      <c r="BG144" s="231">
        <f>IF(O144="zákl. přenesená",K144,0)</f>
        <v>0</v>
      </c>
      <c r="BH144" s="231">
        <f>IF(O144="sníž. přenesená",K144,0)</f>
        <v>0</v>
      </c>
      <c r="BI144" s="231">
        <f>IF(O144="nulová",K144,0)</f>
        <v>0</v>
      </c>
      <c r="BJ144" s="14" t="s">
        <v>85</v>
      </c>
      <c r="BK144" s="231">
        <f>ROUND(P144*H144,2)</f>
        <v>0</v>
      </c>
      <c r="BL144" s="14" t="s">
        <v>143</v>
      </c>
      <c r="BM144" s="230" t="s">
        <v>165</v>
      </c>
    </row>
    <row r="145" spans="1:47" s="2" customFormat="1" ht="12">
      <c r="A145" s="35"/>
      <c r="B145" s="36"/>
      <c r="C145" s="37"/>
      <c r="D145" s="232" t="s">
        <v>145</v>
      </c>
      <c r="E145" s="37"/>
      <c r="F145" s="233" t="s">
        <v>164</v>
      </c>
      <c r="G145" s="37"/>
      <c r="H145" s="37"/>
      <c r="I145" s="234"/>
      <c r="J145" s="234"/>
      <c r="K145" s="37"/>
      <c r="L145" s="37"/>
      <c r="M145" s="41"/>
      <c r="N145" s="235"/>
      <c r="O145" s="236"/>
      <c r="P145" s="88"/>
      <c r="Q145" s="88"/>
      <c r="R145" s="88"/>
      <c r="S145" s="88"/>
      <c r="T145" s="88"/>
      <c r="U145" s="88"/>
      <c r="V145" s="88"/>
      <c r="W145" s="88"/>
      <c r="X145" s="89"/>
      <c r="Y145" s="35"/>
      <c r="Z145" s="35"/>
      <c r="AA145" s="35"/>
      <c r="AB145" s="35"/>
      <c r="AC145" s="35"/>
      <c r="AD145" s="35"/>
      <c r="AE145" s="35"/>
      <c r="AT145" s="14" t="s">
        <v>145</v>
      </c>
      <c r="AU145" s="14" t="s">
        <v>87</v>
      </c>
    </row>
    <row r="146" spans="1:65" s="2" customFormat="1" ht="55.5" customHeight="1">
      <c r="A146" s="35"/>
      <c r="B146" s="36"/>
      <c r="C146" s="218" t="s">
        <v>166</v>
      </c>
      <c r="D146" s="218" t="s">
        <v>139</v>
      </c>
      <c r="E146" s="219" t="s">
        <v>167</v>
      </c>
      <c r="F146" s="220" t="s">
        <v>168</v>
      </c>
      <c r="G146" s="221" t="s">
        <v>160</v>
      </c>
      <c r="H146" s="222">
        <v>106.566</v>
      </c>
      <c r="I146" s="223"/>
      <c r="J146" s="223"/>
      <c r="K146" s="224">
        <f>ROUND(P146*H146,2)</f>
        <v>0</v>
      </c>
      <c r="L146" s="220" t="s">
        <v>1</v>
      </c>
      <c r="M146" s="41"/>
      <c r="N146" s="225" t="s">
        <v>1</v>
      </c>
      <c r="O146" s="226" t="s">
        <v>40</v>
      </c>
      <c r="P146" s="227">
        <f>I146+J146</f>
        <v>0</v>
      </c>
      <c r="Q146" s="227">
        <f>ROUND(I146*H146,2)</f>
        <v>0</v>
      </c>
      <c r="R146" s="227">
        <f>ROUND(J146*H146,2)</f>
        <v>0</v>
      </c>
      <c r="S146" s="88"/>
      <c r="T146" s="228">
        <f>S146*H146</f>
        <v>0</v>
      </c>
      <c r="U146" s="228">
        <v>0</v>
      </c>
      <c r="V146" s="228">
        <f>U146*H146</f>
        <v>0</v>
      </c>
      <c r="W146" s="228">
        <v>0</v>
      </c>
      <c r="X146" s="229">
        <f>W146*H146</f>
        <v>0</v>
      </c>
      <c r="Y146" s="35"/>
      <c r="Z146" s="35"/>
      <c r="AA146" s="35"/>
      <c r="AB146" s="35"/>
      <c r="AC146" s="35"/>
      <c r="AD146" s="35"/>
      <c r="AE146" s="35"/>
      <c r="AR146" s="230" t="s">
        <v>143</v>
      </c>
      <c r="AT146" s="230" t="s">
        <v>139</v>
      </c>
      <c r="AU146" s="230" t="s">
        <v>87</v>
      </c>
      <c r="AY146" s="14" t="s">
        <v>137</v>
      </c>
      <c r="BE146" s="231">
        <f>IF(O146="základní",K146,0)</f>
        <v>0</v>
      </c>
      <c r="BF146" s="231">
        <f>IF(O146="snížená",K146,0)</f>
        <v>0</v>
      </c>
      <c r="BG146" s="231">
        <f>IF(O146="zákl. přenesená",K146,0)</f>
        <v>0</v>
      </c>
      <c r="BH146" s="231">
        <f>IF(O146="sníž. přenesená",K146,0)</f>
        <v>0</v>
      </c>
      <c r="BI146" s="231">
        <f>IF(O146="nulová",K146,0)</f>
        <v>0</v>
      </c>
      <c r="BJ146" s="14" t="s">
        <v>85</v>
      </c>
      <c r="BK146" s="231">
        <f>ROUND(P146*H146,2)</f>
        <v>0</v>
      </c>
      <c r="BL146" s="14" t="s">
        <v>143</v>
      </c>
      <c r="BM146" s="230" t="s">
        <v>169</v>
      </c>
    </row>
    <row r="147" spans="1:47" s="2" customFormat="1" ht="12">
      <c r="A147" s="35"/>
      <c r="B147" s="36"/>
      <c r="C147" s="37"/>
      <c r="D147" s="232" t="s">
        <v>145</v>
      </c>
      <c r="E147" s="37"/>
      <c r="F147" s="233" t="s">
        <v>168</v>
      </c>
      <c r="G147" s="37"/>
      <c r="H147" s="37"/>
      <c r="I147" s="234"/>
      <c r="J147" s="234"/>
      <c r="K147" s="37"/>
      <c r="L147" s="37"/>
      <c r="M147" s="41"/>
      <c r="N147" s="235"/>
      <c r="O147" s="236"/>
      <c r="P147" s="88"/>
      <c r="Q147" s="88"/>
      <c r="R147" s="88"/>
      <c r="S147" s="88"/>
      <c r="T147" s="88"/>
      <c r="U147" s="88"/>
      <c r="V147" s="88"/>
      <c r="W147" s="88"/>
      <c r="X147" s="89"/>
      <c r="Y147" s="35"/>
      <c r="Z147" s="35"/>
      <c r="AA147" s="35"/>
      <c r="AB147" s="35"/>
      <c r="AC147" s="35"/>
      <c r="AD147" s="35"/>
      <c r="AE147" s="35"/>
      <c r="AT147" s="14" t="s">
        <v>145</v>
      </c>
      <c r="AU147" s="14" t="s">
        <v>87</v>
      </c>
    </row>
    <row r="148" spans="1:65" s="2" customFormat="1" ht="62.7" customHeight="1">
      <c r="A148" s="35"/>
      <c r="B148" s="36"/>
      <c r="C148" s="218" t="s">
        <v>170</v>
      </c>
      <c r="D148" s="218" t="s">
        <v>139</v>
      </c>
      <c r="E148" s="219" t="s">
        <v>171</v>
      </c>
      <c r="F148" s="220" t="s">
        <v>172</v>
      </c>
      <c r="G148" s="221" t="s">
        <v>160</v>
      </c>
      <c r="H148" s="222">
        <v>106.566</v>
      </c>
      <c r="I148" s="223"/>
      <c r="J148" s="223"/>
      <c r="K148" s="224">
        <f>ROUND(P148*H148,2)</f>
        <v>0</v>
      </c>
      <c r="L148" s="220" t="s">
        <v>1</v>
      </c>
      <c r="M148" s="41"/>
      <c r="N148" s="225" t="s">
        <v>1</v>
      </c>
      <c r="O148" s="226" t="s">
        <v>40</v>
      </c>
      <c r="P148" s="227">
        <f>I148+J148</f>
        <v>0</v>
      </c>
      <c r="Q148" s="227">
        <f>ROUND(I148*H148,2)</f>
        <v>0</v>
      </c>
      <c r="R148" s="227">
        <f>ROUND(J148*H148,2)</f>
        <v>0</v>
      </c>
      <c r="S148" s="88"/>
      <c r="T148" s="228">
        <f>S148*H148</f>
        <v>0</v>
      </c>
      <c r="U148" s="228">
        <v>0</v>
      </c>
      <c r="V148" s="228">
        <f>U148*H148</f>
        <v>0</v>
      </c>
      <c r="W148" s="228">
        <v>0</v>
      </c>
      <c r="X148" s="229">
        <f>W148*H148</f>
        <v>0</v>
      </c>
      <c r="Y148" s="35"/>
      <c r="Z148" s="35"/>
      <c r="AA148" s="35"/>
      <c r="AB148" s="35"/>
      <c r="AC148" s="35"/>
      <c r="AD148" s="35"/>
      <c r="AE148" s="35"/>
      <c r="AR148" s="230" t="s">
        <v>143</v>
      </c>
      <c r="AT148" s="230" t="s">
        <v>139</v>
      </c>
      <c r="AU148" s="230" t="s">
        <v>87</v>
      </c>
      <c r="AY148" s="14" t="s">
        <v>137</v>
      </c>
      <c r="BE148" s="231">
        <f>IF(O148="základní",K148,0)</f>
        <v>0</v>
      </c>
      <c r="BF148" s="231">
        <f>IF(O148="snížená",K148,0)</f>
        <v>0</v>
      </c>
      <c r="BG148" s="231">
        <f>IF(O148="zákl. přenesená",K148,0)</f>
        <v>0</v>
      </c>
      <c r="BH148" s="231">
        <f>IF(O148="sníž. přenesená",K148,0)</f>
        <v>0</v>
      </c>
      <c r="BI148" s="231">
        <f>IF(O148="nulová",K148,0)</f>
        <v>0</v>
      </c>
      <c r="BJ148" s="14" t="s">
        <v>85</v>
      </c>
      <c r="BK148" s="231">
        <f>ROUND(P148*H148,2)</f>
        <v>0</v>
      </c>
      <c r="BL148" s="14" t="s">
        <v>143</v>
      </c>
      <c r="BM148" s="230" t="s">
        <v>173</v>
      </c>
    </row>
    <row r="149" spans="1:47" s="2" customFormat="1" ht="12">
      <c r="A149" s="35"/>
      <c r="B149" s="36"/>
      <c r="C149" s="37"/>
      <c r="D149" s="232" t="s">
        <v>145</v>
      </c>
      <c r="E149" s="37"/>
      <c r="F149" s="233" t="s">
        <v>172</v>
      </c>
      <c r="G149" s="37"/>
      <c r="H149" s="37"/>
      <c r="I149" s="234"/>
      <c r="J149" s="234"/>
      <c r="K149" s="37"/>
      <c r="L149" s="37"/>
      <c r="M149" s="41"/>
      <c r="N149" s="235"/>
      <c r="O149" s="236"/>
      <c r="P149" s="88"/>
      <c r="Q149" s="88"/>
      <c r="R149" s="88"/>
      <c r="S149" s="88"/>
      <c r="T149" s="88"/>
      <c r="U149" s="88"/>
      <c r="V149" s="88"/>
      <c r="W149" s="88"/>
      <c r="X149" s="89"/>
      <c r="Y149" s="35"/>
      <c r="Z149" s="35"/>
      <c r="AA149" s="35"/>
      <c r="AB149" s="35"/>
      <c r="AC149" s="35"/>
      <c r="AD149" s="35"/>
      <c r="AE149" s="35"/>
      <c r="AT149" s="14" t="s">
        <v>145</v>
      </c>
      <c r="AU149" s="14" t="s">
        <v>87</v>
      </c>
    </row>
    <row r="150" spans="1:65" s="2" customFormat="1" ht="44.25" customHeight="1">
      <c r="A150" s="35"/>
      <c r="B150" s="36"/>
      <c r="C150" s="218" t="s">
        <v>174</v>
      </c>
      <c r="D150" s="218" t="s">
        <v>139</v>
      </c>
      <c r="E150" s="219" t="s">
        <v>175</v>
      </c>
      <c r="F150" s="220" t="s">
        <v>176</v>
      </c>
      <c r="G150" s="221" t="s">
        <v>160</v>
      </c>
      <c r="H150" s="222">
        <v>216.183</v>
      </c>
      <c r="I150" s="223"/>
      <c r="J150" s="223"/>
      <c r="K150" s="224">
        <f>ROUND(P150*H150,2)</f>
        <v>0</v>
      </c>
      <c r="L150" s="220" t="s">
        <v>1</v>
      </c>
      <c r="M150" s="41"/>
      <c r="N150" s="225" t="s">
        <v>1</v>
      </c>
      <c r="O150" s="226" t="s">
        <v>40</v>
      </c>
      <c r="P150" s="227">
        <f>I150+J150</f>
        <v>0</v>
      </c>
      <c r="Q150" s="227">
        <f>ROUND(I150*H150,2)</f>
        <v>0</v>
      </c>
      <c r="R150" s="227">
        <f>ROUND(J150*H150,2)</f>
        <v>0</v>
      </c>
      <c r="S150" s="88"/>
      <c r="T150" s="228">
        <f>S150*H150</f>
        <v>0</v>
      </c>
      <c r="U150" s="228">
        <v>0</v>
      </c>
      <c r="V150" s="228">
        <f>U150*H150</f>
        <v>0</v>
      </c>
      <c r="W150" s="228">
        <v>0</v>
      </c>
      <c r="X150" s="229">
        <f>W150*H150</f>
        <v>0</v>
      </c>
      <c r="Y150" s="35"/>
      <c r="Z150" s="35"/>
      <c r="AA150" s="35"/>
      <c r="AB150" s="35"/>
      <c r="AC150" s="35"/>
      <c r="AD150" s="35"/>
      <c r="AE150" s="35"/>
      <c r="AR150" s="230" t="s">
        <v>143</v>
      </c>
      <c r="AT150" s="230" t="s">
        <v>139</v>
      </c>
      <c r="AU150" s="230" t="s">
        <v>87</v>
      </c>
      <c r="AY150" s="14" t="s">
        <v>137</v>
      </c>
      <c r="BE150" s="231">
        <f>IF(O150="základní",K150,0)</f>
        <v>0</v>
      </c>
      <c r="BF150" s="231">
        <f>IF(O150="snížená",K150,0)</f>
        <v>0</v>
      </c>
      <c r="BG150" s="231">
        <f>IF(O150="zákl. přenesená",K150,0)</f>
        <v>0</v>
      </c>
      <c r="BH150" s="231">
        <f>IF(O150="sníž. přenesená",K150,0)</f>
        <v>0</v>
      </c>
      <c r="BI150" s="231">
        <f>IF(O150="nulová",K150,0)</f>
        <v>0</v>
      </c>
      <c r="BJ150" s="14" t="s">
        <v>85</v>
      </c>
      <c r="BK150" s="231">
        <f>ROUND(P150*H150,2)</f>
        <v>0</v>
      </c>
      <c r="BL150" s="14" t="s">
        <v>143</v>
      </c>
      <c r="BM150" s="230" t="s">
        <v>177</v>
      </c>
    </row>
    <row r="151" spans="1:47" s="2" customFormat="1" ht="12">
      <c r="A151" s="35"/>
      <c r="B151" s="36"/>
      <c r="C151" s="37"/>
      <c r="D151" s="232" t="s">
        <v>145</v>
      </c>
      <c r="E151" s="37"/>
      <c r="F151" s="233" t="s">
        <v>176</v>
      </c>
      <c r="G151" s="37"/>
      <c r="H151" s="37"/>
      <c r="I151" s="234"/>
      <c r="J151" s="234"/>
      <c r="K151" s="37"/>
      <c r="L151" s="37"/>
      <c r="M151" s="41"/>
      <c r="N151" s="235"/>
      <c r="O151" s="236"/>
      <c r="P151" s="88"/>
      <c r="Q151" s="88"/>
      <c r="R151" s="88"/>
      <c r="S151" s="88"/>
      <c r="T151" s="88"/>
      <c r="U151" s="88"/>
      <c r="V151" s="88"/>
      <c r="W151" s="88"/>
      <c r="X151" s="89"/>
      <c r="Y151" s="35"/>
      <c r="Z151" s="35"/>
      <c r="AA151" s="35"/>
      <c r="AB151" s="35"/>
      <c r="AC151" s="35"/>
      <c r="AD151" s="35"/>
      <c r="AE151" s="35"/>
      <c r="AT151" s="14" t="s">
        <v>145</v>
      </c>
      <c r="AU151" s="14" t="s">
        <v>87</v>
      </c>
    </row>
    <row r="152" spans="1:65" s="2" customFormat="1" ht="16.5" customHeight="1">
      <c r="A152" s="35"/>
      <c r="B152" s="36"/>
      <c r="C152" s="237" t="s">
        <v>178</v>
      </c>
      <c r="D152" s="237" t="s">
        <v>179</v>
      </c>
      <c r="E152" s="238" t="s">
        <v>180</v>
      </c>
      <c r="F152" s="239" t="s">
        <v>181</v>
      </c>
      <c r="G152" s="240" t="s">
        <v>182</v>
      </c>
      <c r="H152" s="241">
        <v>86.473</v>
      </c>
      <c r="I152" s="242"/>
      <c r="J152" s="243"/>
      <c r="K152" s="244">
        <f>ROUND(P152*H152,2)</f>
        <v>0</v>
      </c>
      <c r="L152" s="239" t="s">
        <v>1</v>
      </c>
      <c r="M152" s="245"/>
      <c r="N152" s="246" t="s">
        <v>1</v>
      </c>
      <c r="O152" s="226" t="s">
        <v>40</v>
      </c>
      <c r="P152" s="227">
        <f>I152+J152</f>
        <v>0</v>
      </c>
      <c r="Q152" s="227">
        <f>ROUND(I152*H152,2)</f>
        <v>0</v>
      </c>
      <c r="R152" s="227">
        <f>ROUND(J152*H152,2)</f>
        <v>0</v>
      </c>
      <c r="S152" s="88"/>
      <c r="T152" s="228">
        <f>S152*H152</f>
        <v>0</v>
      </c>
      <c r="U152" s="228">
        <v>0</v>
      </c>
      <c r="V152" s="228">
        <f>U152*H152</f>
        <v>0</v>
      </c>
      <c r="W152" s="228">
        <v>0</v>
      </c>
      <c r="X152" s="229">
        <f>W152*H152</f>
        <v>0</v>
      </c>
      <c r="Y152" s="35"/>
      <c r="Z152" s="35"/>
      <c r="AA152" s="35"/>
      <c r="AB152" s="35"/>
      <c r="AC152" s="35"/>
      <c r="AD152" s="35"/>
      <c r="AE152" s="35"/>
      <c r="AR152" s="230" t="s">
        <v>170</v>
      </c>
      <c r="AT152" s="230" t="s">
        <v>179</v>
      </c>
      <c r="AU152" s="230" t="s">
        <v>87</v>
      </c>
      <c r="AY152" s="14" t="s">
        <v>137</v>
      </c>
      <c r="BE152" s="231">
        <f>IF(O152="základní",K152,0)</f>
        <v>0</v>
      </c>
      <c r="BF152" s="231">
        <f>IF(O152="snížená",K152,0)</f>
        <v>0</v>
      </c>
      <c r="BG152" s="231">
        <f>IF(O152="zákl. přenesená",K152,0)</f>
        <v>0</v>
      </c>
      <c r="BH152" s="231">
        <f>IF(O152="sníž. přenesená",K152,0)</f>
        <v>0</v>
      </c>
      <c r="BI152" s="231">
        <f>IF(O152="nulová",K152,0)</f>
        <v>0</v>
      </c>
      <c r="BJ152" s="14" t="s">
        <v>85</v>
      </c>
      <c r="BK152" s="231">
        <f>ROUND(P152*H152,2)</f>
        <v>0</v>
      </c>
      <c r="BL152" s="14" t="s">
        <v>143</v>
      </c>
      <c r="BM152" s="230" t="s">
        <v>183</v>
      </c>
    </row>
    <row r="153" spans="1:47" s="2" customFormat="1" ht="12">
      <c r="A153" s="35"/>
      <c r="B153" s="36"/>
      <c r="C153" s="37"/>
      <c r="D153" s="232" t="s">
        <v>145</v>
      </c>
      <c r="E153" s="37"/>
      <c r="F153" s="233" t="s">
        <v>181</v>
      </c>
      <c r="G153" s="37"/>
      <c r="H153" s="37"/>
      <c r="I153" s="234"/>
      <c r="J153" s="234"/>
      <c r="K153" s="37"/>
      <c r="L153" s="37"/>
      <c r="M153" s="41"/>
      <c r="N153" s="235"/>
      <c r="O153" s="236"/>
      <c r="P153" s="88"/>
      <c r="Q153" s="88"/>
      <c r="R153" s="88"/>
      <c r="S153" s="88"/>
      <c r="T153" s="88"/>
      <c r="U153" s="88"/>
      <c r="V153" s="88"/>
      <c r="W153" s="88"/>
      <c r="X153" s="89"/>
      <c r="Y153" s="35"/>
      <c r="Z153" s="35"/>
      <c r="AA153" s="35"/>
      <c r="AB153" s="35"/>
      <c r="AC153" s="35"/>
      <c r="AD153" s="35"/>
      <c r="AE153" s="35"/>
      <c r="AT153" s="14" t="s">
        <v>145</v>
      </c>
      <c r="AU153" s="14" t="s">
        <v>87</v>
      </c>
    </row>
    <row r="154" spans="1:65" s="2" customFormat="1" ht="24.15" customHeight="1">
      <c r="A154" s="35"/>
      <c r="B154" s="36"/>
      <c r="C154" s="218" t="s">
        <v>184</v>
      </c>
      <c r="D154" s="218" t="s">
        <v>139</v>
      </c>
      <c r="E154" s="219" t="s">
        <v>185</v>
      </c>
      <c r="F154" s="220" t="s">
        <v>186</v>
      </c>
      <c r="G154" s="221" t="s">
        <v>160</v>
      </c>
      <c r="H154" s="222">
        <v>208.083</v>
      </c>
      <c r="I154" s="223"/>
      <c r="J154" s="223"/>
      <c r="K154" s="224">
        <f>ROUND(P154*H154,2)</f>
        <v>0</v>
      </c>
      <c r="L154" s="220" t="s">
        <v>1</v>
      </c>
      <c r="M154" s="41"/>
      <c r="N154" s="225" t="s">
        <v>1</v>
      </c>
      <c r="O154" s="226" t="s">
        <v>40</v>
      </c>
      <c r="P154" s="227">
        <f>I154+J154</f>
        <v>0</v>
      </c>
      <c r="Q154" s="227">
        <f>ROUND(I154*H154,2)</f>
        <v>0</v>
      </c>
      <c r="R154" s="227">
        <f>ROUND(J154*H154,2)</f>
        <v>0</v>
      </c>
      <c r="S154" s="88"/>
      <c r="T154" s="228">
        <f>S154*H154</f>
        <v>0</v>
      </c>
      <c r="U154" s="228">
        <v>0</v>
      </c>
      <c r="V154" s="228">
        <f>U154*H154</f>
        <v>0</v>
      </c>
      <c r="W154" s="228">
        <v>0</v>
      </c>
      <c r="X154" s="229">
        <f>W154*H154</f>
        <v>0</v>
      </c>
      <c r="Y154" s="35"/>
      <c r="Z154" s="35"/>
      <c r="AA154" s="35"/>
      <c r="AB154" s="35"/>
      <c r="AC154" s="35"/>
      <c r="AD154" s="35"/>
      <c r="AE154" s="35"/>
      <c r="AR154" s="230" t="s">
        <v>143</v>
      </c>
      <c r="AT154" s="230" t="s">
        <v>139</v>
      </c>
      <c r="AU154" s="230" t="s">
        <v>87</v>
      </c>
      <c r="AY154" s="14" t="s">
        <v>137</v>
      </c>
      <c r="BE154" s="231">
        <f>IF(O154="základní",K154,0)</f>
        <v>0</v>
      </c>
      <c r="BF154" s="231">
        <f>IF(O154="snížená",K154,0)</f>
        <v>0</v>
      </c>
      <c r="BG154" s="231">
        <f>IF(O154="zákl. přenesená",K154,0)</f>
        <v>0</v>
      </c>
      <c r="BH154" s="231">
        <f>IF(O154="sníž. přenesená",K154,0)</f>
        <v>0</v>
      </c>
      <c r="BI154" s="231">
        <f>IF(O154="nulová",K154,0)</f>
        <v>0</v>
      </c>
      <c r="BJ154" s="14" t="s">
        <v>85</v>
      </c>
      <c r="BK154" s="231">
        <f>ROUND(P154*H154,2)</f>
        <v>0</v>
      </c>
      <c r="BL154" s="14" t="s">
        <v>143</v>
      </c>
      <c r="BM154" s="230" t="s">
        <v>187</v>
      </c>
    </row>
    <row r="155" spans="1:47" s="2" customFormat="1" ht="12">
      <c r="A155" s="35"/>
      <c r="B155" s="36"/>
      <c r="C155" s="37"/>
      <c r="D155" s="232" t="s">
        <v>145</v>
      </c>
      <c r="E155" s="37"/>
      <c r="F155" s="233" t="s">
        <v>186</v>
      </c>
      <c r="G155" s="37"/>
      <c r="H155" s="37"/>
      <c r="I155" s="234"/>
      <c r="J155" s="234"/>
      <c r="K155" s="37"/>
      <c r="L155" s="37"/>
      <c r="M155" s="41"/>
      <c r="N155" s="235"/>
      <c r="O155" s="236"/>
      <c r="P155" s="88"/>
      <c r="Q155" s="88"/>
      <c r="R155" s="88"/>
      <c r="S155" s="88"/>
      <c r="T155" s="88"/>
      <c r="U155" s="88"/>
      <c r="V155" s="88"/>
      <c r="W155" s="88"/>
      <c r="X155" s="89"/>
      <c r="Y155" s="35"/>
      <c r="Z155" s="35"/>
      <c r="AA155" s="35"/>
      <c r="AB155" s="35"/>
      <c r="AC155" s="35"/>
      <c r="AD155" s="35"/>
      <c r="AE155" s="35"/>
      <c r="AT155" s="14" t="s">
        <v>145</v>
      </c>
      <c r="AU155" s="14" t="s">
        <v>87</v>
      </c>
    </row>
    <row r="156" spans="1:65" s="2" customFormat="1" ht="33" customHeight="1">
      <c r="A156" s="35"/>
      <c r="B156" s="36"/>
      <c r="C156" s="218" t="s">
        <v>188</v>
      </c>
      <c r="D156" s="218" t="s">
        <v>139</v>
      </c>
      <c r="E156" s="219" t="s">
        <v>189</v>
      </c>
      <c r="F156" s="220" t="s">
        <v>190</v>
      </c>
      <c r="G156" s="221" t="s">
        <v>142</v>
      </c>
      <c r="H156" s="222">
        <v>307.037</v>
      </c>
      <c r="I156" s="223"/>
      <c r="J156" s="223"/>
      <c r="K156" s="224">
        <f>ROUND(P156*H156,2)</f>
        <v>0</v>
      </c>
      <c r="L156" s="220" t="s">
        <v>1</v>
      </c>
      <c r="M156" s="41"/>
      <c r="N156" s="225" t="s">
        <v>1</v>
      </c>
      <c r="O156" s="226" t="s">
        <v>40</v>
      </c>
      <c r="P156" s="227">
        <f>I156+J156</f>
        <v>0</v>
      </c>
      <c r="Q156" s="227">
        <f>ROUND(I156*H156,2)</f>
        <v>0</v>
      </c>
      <c r="R156" s="227">
        <f>ROUND(J156*H156,2)</f>
        <v>0</v>
      </c>
      <c r="S156" s="88"/>
      <c r="T156" s="228">
        <f>S156*H156</f>
        <v>0</v>
      </c>
      <c r="U156" s="228">
        <v>0</v>
      </c>
      <c r="V156" s="228">
        <f>U156*H156</f>
        <v>0</v>
      </c>
      <c r="W156" s="228">
        <v>0</v>
      </c>
      <c r="X156" s="229">
        <f>W156*H156</f>
        <v>0</v>
      </c>
      <c r="Y156" s="35"/>
      <c r="Z156" s="35"/>
      <c r="AA156" s="35"/>
      <c r="AB156" s="35"/>
      <c r="AC156" s="35"/>
      <c r="AD156" s="35"/>
      <c r="AE156" s="35"/>
      <c r="AR156" s="230" t="s">
        <v>143</v>
      </c>
      <c r="AT156" s="230" t="s">
        <v>139</v>
      </c>
      <c r="AU156" s="230" t="s">
        <v>87</v>
      </c>
      <c r="AY156" s="14" t="s">
        <v>137</v>
      </c>
      <c r="BE156" s="231">
        <f>IF(O156="základní",K156,0)</f>
        <v>0</v>
      </c>
      <c r="BF156" s="231">
        <f>IF(O156="snížená",K156,0)</f>
        <v>0</v>
      </c>
      <c r="BG156" s="231">
        <f>IF(O156="zákl. přenesená",K156,0)</f>
        <v>0</v>
      </c>
      <c r="BH156" s="231">
        <f>IF(O156="sníž. přenesená",K156,0)</f>
        <v>0</v>
      </c>
      <c r="BI156" s="231">
        <f>IF(O156="nulová",K156,0)</f>
        <v>0</v>
      </c>
      <c r="BJ156" s="14" t="s">
        <v>85</v>
      </c>
      <c r="BK156" s="231">
        <f>ROUND(P156*H156,2)</f>
        <v>0</v>
      </c>
      <c r="BL156" s="14" t="s">
        <v>143</v>
      </c>
      <c r="BM156" s="230" t="s">
        <v>191</v>
      </c>
    </row>
    <row r="157" spans="1:47" s="2" customFormat="1" ht="12">
      <c r="A157" s="35"/>
      <c r="B157" s="36"/>
      <c r="C157" s="37"/>
      <c r="D157" s="232" t="s">
        <v>145</v>
      </c>
      <c r="E157" s="37"/>
      <c r="F157" s="233" t="s">
        <v>190</v>
      </c>
      <c r="G157" s="37"/>
      <c r="H157" s="37"/>
      <c r="I157" s="234"/>
      <c r="J157" s="234"/>
      <c r="K157" s="37"/>
      <c r="L157" s="37"/>
      <c r="M157" s="41"/>
      <c r="N157" s="235"/>
      <c r="O157" s="236"/>
      <c r="P157" s="88"/>
      <c r="Q157" s="88"/>
      <c r="R157" s="88"/>
      <c r="S157" s="88"/>
      <c r="T157" s="88"/>
      <c r="U157" s="88"/>
      <c r="V157" s="88"/>
      <c r="W157" s="88"/>
      <c r="X157" s="89"/>
      <c r="Y157" s="35"/>
      <c r="Z157" s="35"/>
      <c r="AA157" s="35"/>
      <c r="AB157" s="35"/>
      <c r="AC157" s="35"/>
      <c r="AD157" s="35"/>
      <c r="AE157" s="35"/>
      <c r="AT157" s="14" t="s">
        <v>145</v>
      </c>
      <c r="AU157" s="14" t="s">
        <v>87</v>
      </c>
    </row>
    <row r="158" spans="1:65" s="2" customFormat="1" ht="24.15" customHeight="1">
      <c r="A158" s="35"/>
      <c r="B158" s="36"/>
      <c r="C158" s="218" t="s">
        <v>192</v>
      </c>
      <c r="D158" s="218" t="s">
        <v>139</v>
      </c>
      <c r="E158" s="219" t="s">
        <v>193</v>
      </c>
      <c r="F158" s="220" t="s">
        <v>194</v>
      </c>
      <c r="G158" s="221" t="s">
        <v>195</v>
      </c>
      <c r="H158" s="222">
        <v>1</v>
      </c>
      <c r="I158" s="223"/>
      <c r="J158" s="223"/>
      <c r="K158" s="224">
        <f>ROUND(P158*H158,2)</f>
        <v>0</v>
      </c>
      <c r="L158" s="220" t="s">
        <v>1</v>
      </c>
      <c r="M158" s="41"/>
      <c r="N158" s="225" t="s">
        <v>1</v>
      </c>
      <c r="O158" s="226" t="s">
        <v>40</v>
      </c>
      <c r="P158" s="227">
        <f>I158+J158</f>
        <v>0</v>
      </c>
      <c r="Q158" s="227">
        <f>ROUND(I158*H158,2)</f>
        <v>0</v>
      </c>
      <c r="R158" s="227">
        <f>ROUND(J158*H158,2)</f>
        <v>0</v>
      </c>
      <c r="S158" s="88"/>
      <c r="T158" s="228">
        <f>S158*H158</f>
        <v>0</v>
      </c>
      <c r="U158" s="228">
        <v>0</v>
      </c>
      <c r="V158" s="228">
        <f>U158*H158</f>
        <v>0</v>
      </c>
      <c r="W158" s="228">
        <v>0</v>
      </c>
      <c r="X158" s="229">
        <f>W158*H158</f>
        <v>0</v>
      </c>
      <c r="Y158" s="35"/>
      <c r="Z158" s="35"/>
      <c r="AA158" s="35"/>
      <c r="AB158" s="35"/>
      <c r="AC158" s="35"/>
      <c r="AD158" s="35"/>
      <c r="AE158" s="35"/>
      <c r="AR158" s="230" t="s">
        <v>143</v>
      </c>
      <c r="AT158" s="230" t="s">
        <v>139</v>
      </c>
      <c r="AU158" s="230" t="s">
        <v>87</v>
      </c>
      <c r="AY158" s="14" t="s">
        <v>137</v>
      </c>
      <c r="BE158" s="231">
        <f>IF(O158="základní",K158,0)</f>
        <v>0</v>
      </c>
      <c r="BF158" s="231">
        <f>IF(O158="snížená",K158,0)</f>
        <v>0</v>
      </c>
      <c r="BG158" s="231">
        <f>IF(O158="zákl. přenesená",K158,0)</f>
        <v>0</v>
      </c>
      <c r="BH158" s="231">
        <f>IF(O158="sníž. přenesená",K158,0)</f>
        <v>0</v>
      </c>
      <c r="BI158" s="231">
        <f>IF(O158="nulová",K158,0)</f>
        <v>0</v>
      </c>
      <c r="BJ158" s="14" t="s">
        <v>85</v>
      </c>
      <c r="BK158" s="231">
        <f>ROUND(P158*H158,2)</f>
        <v>0</v>
      </c>
      <c r="BL158" s="14" t="s">
        <v>143</v>
      </c>
      <c r="BM158" s="230" t="s">
        <v>196</v>
      </c>
    </row>
    <row r="159" spans="1:47" s="2" customFormat="1" ht="12">
      <c r="A159" s="35"/>
      <c r="B159" s="36"/>
      <c r="C159" s="37"/>
      <c r="D159" s="232" t="s">
        <v>145</v>
      </c>
      <c r="E159" s="37"/>
      <c r="F159" s="233" t="s">
        <v>194</v>
      </c>
      <c r="G159" s="37"/>
      <c r="H159" s="37"/>
      <c r="I159" s="234"/>
      <c r="J159" s="234"/>
      <c r="K159" s="37"/>
      <c r="L159" s="37"/>
      <c r="M159" s="41"/>
      <c r="N159" s="235"/>
      <c r="O159" s="236"/>
      <c r="P159" s="88"/>
      <c r="Q159" s="88"/>
      <c r="R159" s="88"/>
      <c r="S159" s="88"/>
      <c r="T159" s="88"/>
      <c r="U159" s="88"/>
      <c r="V159" s="88"/>
      <c r="W159" s="88"/>
      <c r="X159" s="89"/>
      <c r="Y159" s="35"/>
      <c r="Z159" s="35"/>
      <c r="AA159" s="35"/>
      <c r="AB159" s="35"/>
      <c r="AC159" s="35"/>
      <c r="AD159" s="35"/>
      <c r="AE159" s="35"/>
      <c r="AT159" s="14" t="s">
        <v>145</v>
      </c>
      <c r="AU159" s="14" t="s">
        <v>87</v>
      </c>
    </row>
    <row r="160" spans="1:63" s="12" customFormat="1" ht="22.8" customHeight="1">
      <c r="A160" s="12"/>
      <c r="B160" s="201"/>
      <c r="C160" s="202"/>
      <c r="D160" s="203" t="s">
        <v>76</v>
      </c>
      <c r="E160" s="216" t="s">
        <v>87</v>
      </c>
      <c r="F160" s="216" t="s">
        <v>197</v>
      </c>
      <c r="G160" s="202"/>
      <c r="H160" s="202"/>
      <c r="I160" s="205"/>
      <c r="J160" s="205"/>
      <c r="K160" s="217">
        <f>BK160</f>
        <v>0</v>
      </c>
      <c r="L160" s="202"/>
      <c r="M160" s="207"/>
      <c r="N160" s="208"/>
      <c r="O160" s="209"/>
      <c r="P160" s="209"/>
      <c r="Q160" s="210">
        <f>SUM(Q161:Q178)</f>
        <v>0</v>
      </c>
      <c r="R160" s="210">
        <f>SUM(R161:R178)</f>
        <v>0</v>
      </c>
      <c r="S160" s="209"/>
      <c r="T160" s="211">
        <f>SUM(T161:T178)</f>
        <v>0</v>
      </c>
      <c r="U160" s="209"/>
      <c r="V160" s="211">
        <f>SUM(V161:V178)</f>
        <v>0</v>
      </c>
      <c r="W160" s="209"/>
      <c r="X160" s="212">
        <f>SUM(X161:X178)</f>
        <v>0</v>
      </c>
      <c r="Y160" s="12"/>
      <c r="Z160" s="12"/>
      <c r="AA160" s="12"/>
      <c r="AB160" s="12"/>
      <c r="AC160" s="12"/>
      <c r="AD160" s="12"/>
      <c r="AE160" s="12"/>
      <c r="AR160" s="213" t="s">
        <v>85</v>
      </c>
      <c r="AT160" s="214" t="s">
        <v>76</v>
      </c>
      <c r="AU160" s="214" t="s">
        <v>85</v>
      </c>
      <c r="AY160" s="213" t="s">
        <v>137</v>
      </c>
      <c r="BK160" s="215">
        <f>SUM(BK161:BK178)</f>
        <v>0</v>
      </c>
    </row>
    <row r="161" spans="1:65" s="2" customFormat="1" ht="62.7" customHeight="1">
      <c r="A161" s="35"/>
      <c r="B161" s="36"/>
      <c r="C161" s="218" t="s">
        <v>198</v>
      </c>
      <c r="D161" s="218" t="s">
        <v>139</v>
      </c>
      <c r="E161" s="219" t="s">
        <v>199</v>
      </c>
      <c r="F161" s="220" t="s">
        <v>200</v>
      </c>
      <c r="G161" s="221" t="s">
        <v>201</v>
      </c>
      <c r="H161" s="222">
        <v>130</v>
      </c>
      <c r="I161" s="223"/>
      <c r="J161" s="223"/>
      <c r="K161" s="224">
        <f>ROUND(P161*H161,2)</f>
        <v>0</v>
      </c>
      <c r="L161" s="220" t="s">
        <v>1</v>
      </c>
      <c r="M161" s="41"/>
      <c r="N161" s="225" t="s">
        <v>1</v>
      </c>
      <c r="O161" s="226" t="s">
        <v>40</v>
      </c>
      <c r="P161" s="227">
        <f>I161+J161</f>
        <v>0</v>
      </c>
      <c r="Q161" s="227">
        <f>ROUND(I161*H161,2)</f>
        <v>0</v>
      </c>
      <c r="R161" s="227">
        <f>ROUND(J161*H161,2)</f>
        <v>0</v>
      </c>
      <c r="S161" s="88"/>
      <c r="T161" s="228">
        <f>S161*H161</f>
        <v>0</v>
      </c>
      <c r="U161" s="228">
        <v>0</v>
      </c>
      <c r="V161" s="228">
        <f>U161*H161</f>
        <v>0</v>
      </c>
      <c r="W161" s="228">
        <v>0</v>
      </c>
      <c r="X161" s="229">
        <f>W161*H161</f>
        <v>0</v>
      </c>
      <c r="Y161" s="35"/>
      <c r="Z161" s="35"/>
      <c r="AA161" s="35"/>
      <c r="AB161" s="35"/>
      <c r="AC161" s="35"/>
      <c r="AD161" s="35"/>
      <c r="AE161" s="35"/>
      <c r="AR161" s="230" t="s">
        <v>143</v>
      </c>
      <c r="AT161" s="230" t="s">
        <v>139</v>
      </c>
      <c r="AU161" s="230" t="s">
        <v>87</v>
      </c>
      <c r="AY161" s="14" t="s">
        <v>137</v>
      </c>
      <c r="BE161" s="231">
        <f>IF(O161="základní",K161,0)</f>
        <v>0</v>
      </c>
      <c r="BF161" s="231">
        <f>IF(O161="snížená",K161,0)</f>
        <v>0</v>
      </c>
      <c r="BG161" s="231">
        <f>IF(O161="zákl. přenesená",K161,0)</f>
        <v>0</v>
      </c>
      <c r="BH161" s="231">
        <f>IF(O161="sníž. přenesená",K161,0)</f>
        <v>0</v>
      </c>
      <c r="BI161" s="231">
        <f>IF(O161="nulová",K161,0)</f>
        <v>0</v>
      </c>
      <c r="BJ161" s="14" t="s">
        <v>85</v>
      </c>
      <c r="BK161" s="231">
        <f>ROUND(P161*H161,2)</f>
        <v>0</v>
      </c>
      <c r="BL161" s="14" t="s">
        <v>143</v>
      </c>
      <c r="BM161" s="230" t="s">
        <v>202</v>
      </c>
    </row>
    <row r="162" spans="1:47" s="2" customFormat="1" ht="12">
      <c r="A162" s="35"/>
      <c r="B162" s="36"/>
      <c r="C162" s="37"/>
      <c r="D162" s="232" t="s">
        <v>145</v>
      </c>
      <c r="E162" s="37"/>
      <c r="F162" s="233" t="s">
        <v>200</v>
      </c>
      <c r="G162" s="37"/>
      <c r="H162" s="37"/>
      <c r="I162" s="234"/>
      <c r="J162" s="234"/>
      <c r="K162" s="37"/>
      <c r="L162" s="37"/>
      <c r="M162" s="41"/>
      <c r="N162" s="235"/>
      <c r="O162" s="236"/>
      <c r="P162" s="88"/>
      <c r="Q162" s="88"/>
      <c r="R162" s="88"/>
      <c r="S162" s="88"/>
      <c r="T162" s="88"/>
      <c r="U162" s="88"/>
      <c r="V162" s="88"/>
      <c r="W162" s="88"/>
      <c r="X162" s="89"/>
      <c r="Y162" s="35"/>
      <c r="Z162" s="35"/>
      <c r="AA162" s="35"/>
      <c r="AB162" s="35"/>
      <c r="AC162" s="35"/>
      <c r="AD162" s="35"/>
      <c r="AE162" s="35"/>
      <c r="AT162" s="14" t="s">
        <v>145</v>
      </c>
      <c r="AU162" s="14" t="s">
        <v>87</v>
      </c>
    </row>
    <row r="163" spans="1:65" s="2" customFormat="1" ht="21.75" customHeight="1">
      <c r="A163" s="35"/>
      <c r="B163" s="36"/>
      <c r="C163" s="237" t="s">
        <v>9</v>
      </c>
      <c r="D163" s="237" t="s">
        <v>179</v>
      </c>
      <c r="E163" s="238" t="s">
        <v>203</v>
      </c>
      <c r="F163" s="239" t="s">
        <v>204</v>
      </c>
      <c r="G163" s="240" t="s">
        <v>152</v>
      </c>
      <c r="H163" s="241">
        <v>20</v>
      </c>
      <c r="I163" s="242"/>
      <c r="J163" s="243"/>
      <c r="K163" s="244">
        <f>ROUND(P163*H163,2)</f>
        <v>0</v>
      </c>
      <c r="L163" s="239" t="s">
        <v>1</v>
      </c>
      <c r="M163" s="245"/>
      <c r="N163" s="246" t="s">
        <v>1</v>
      </c>
      <c r="O163" s="226" t="s">
        <v>40</v>
      </c>
      <c r="P163" s="227">
        <f>I163+J163</f>
        <v>0</v>
      </c>
      <c r="Q163" s="227">
        <f>ROUND(I163*H163,2)</f>
        <v>0</v>
      </c>
      <c r="R163" s="227">
        <f>ROUND(J163*H163,2)</f>
        <v>0</v>
      </c>
      <c r="S163" s="88"/>
      <c r="T163" s="228">
        <f>S163*H163</f>
        <v>0</v>
      </c>
      <c r="U163" s="228">
        <v>0</v>
      </c>
      <c r="V163" s="228">
        <f>U163*H163</f>
        <v>0</v>
      </c>
      <c r="W163" s="228">
        <v>0</v>
      </c>
      <c r="X163" s="229">
        <f>W163*H163</f>
        <v>0</v>
      </c>
      <c r="Y163" s="35"/>
      <c r="Z163" s="35"/>
      <c r="AA163" s="35"/>
      <c r="AB163" s="35"/>
      <c r="AC163" s="35"/>
      <c r="AD163" s="35"/>
      <c r="AE163" s="35"/>
      <c r="AR163" s="230" t="s">
        <v>170</v>
      </c>
      <c r="AT163" s="230" t="s">
        <v>179</v>
      </c>
      <c r="AU163" s="230" t="s">
        <v>87</v>
      </c>
      <c r="AY163" s="14" t="s">
        <v>137</v>
      </c>
      <c r="BE163" s="231">
        <f>IF(O163="základní",K163,0)</f>
        <v>0</v>
      </c>
      <c r="BF163" s="231">
        <f>IF(O163="snížená",K163,0)</f>
        <v>0</v>
      </c>
      <c r="BG163" s="231">
        <f>IF(O163="zákl. přenesená",K163,0)</f>
        <v>0</v>
      </c>
      <c r="BH163" s="231">
        <f>IF(O163="sníž. přenesená",K163,0)</f>
        <v>0</v>
      </c>
      <c r="BI163" s="231">
        <f>IF(O163="nulová",K163,0)</f>
        <v>0</v>
      </c>
      <c r="BJ163" s="14" t="s">
        <v>85</v>
      </c>
      <c r="BK163" s="231">
        <f>ROUND(P163*H163,2)</f>
        <v>0</v>
      </c>
      <c r="BL163" s="14" t="s">
        <v>143</v>
      </c>
      <c r="BM163" s="230" t="s">
        <v>205</v>
      </c>
    </row>
    <row r="164" spans="1:47" s="2" customFormat="1" ht="12">
      <c r="A164" s="35"/>
      <c r="B164" s="36"/>
      <c r="C164" s="37"/>
      <c r="D164" s="232" t="s">
        <v>145</v>
      </c>
      <c r="E164" s="37"/>
      <c r="F164" s="233" t="s">
        <v>204</v>
      </c>
      <c r="G164" s="37"/>
      <c r="H164" s="37"/>
      <c r="I164" s="234"/>
      <c r="J164" s="234"/>
      <c r="K164" s="37"/>
      <c r="L164" s="37"/>
      <c r="M164" s="41"/>
      <c r="N164" s="235"/>
      <c r="O164" s="236"/>
      <c r="P164" s="88"/>
      <c r="Q164" s="88"/>
      <c r="R164" s="88"/>
      <c r="S164" s="88"/>
      <c r="T164" s="88"/>
      <c r="U164" s="88"/>
      <c r="V164" s="88"/>
      <c r="W164" s="88"/>
      <c r="X164" s="89"/>
      <c r="Y164" s="35"/>
      <c r="Z164" s="35"/>
      <c r="AA164" s="35"/>
      <c r="AB164" s="35"/>
      <c r="AC164" s="35"/>
      <c r="AD164" s="35"/>
      <c r="AE164" s="35"/>
      <c r="AT164" s="14" t="s">
        <v>145</v>
      </c>
      <c r="AU164" s="14" t="s">
        <v>87</v>
      </c>
    </row>
    <row r="165" spans="1:65" s="2" customFormat="1" ht="24.15" customHeight="1">
      <c r="A165" s="35"/>
      <c r="B165" s="36"/>
      <c r="C165" s="237" t="s">
        <v>206</v>
      </c>
      <c r="D165" s="237" t="s">
        <v>179</v>
      </c>
      <c r="E165" s="238" t="s">
        <v>207</v>
      </c>
      <c r="F165" s="239" t="s">
        <v>208</v>
      </c>
      <c r="G165" s="240" t="s">
        <v>152</v>
      </c>
      <c r="H165" s="241">
        <v>5</v>
      </c>
      <c r="I165" s="242"/>
      <c r="J165" s="243"/>
      <c r="K165" s="244">
        <f>ROUND(P165*H165,2)</f>
        <v>0</v>
      </c>
      <c r="L165" s="239" t="s">
        <v>1</v>
      </c>
      <c r="M165" s="245"/>
      <c r="N165" s="246" t="s">
        <v>1</v>
      </c>
      <c r="O165" s="226" t="s">
        <v>40</v>
      </c>
      <c r="P165" s="227">
        <f>I165+J165</f>
        <v>0</v>
      </c>
      <c r="Q165" s="227">
        <f>ROUND(I165*H165,2)</f>
        <v>0</v>
      </c>
      <c r="R165" s="227">
        <f>ROUND(J165*H165,2)</f>
        <v>0</v>
      </c>
      <c r="S165" s="88"/>
      <c r="T165" s="228">
        <f>S165*H165</f>
        <v>0</v>
      </c>
      <c r="U165" s="228">
        <v>0</v>
      </c>
      <c r="V165" s="228">
        <f>U165*H165</f>
        <v>0</v>
      </c>
      <c r="W165" s="228">
        <v>0</v>
      </c>
      <c r="X165" s="229">
        <f>W165*H165</f>
        <v>0</v>
      </c>
      <c r="Y165" s="35"/>
      <c r="Z165" s="35"/>
      <c r="AA165" s="35"/>
      <c r="AB165" s="35"/>
      <c r="AC165" s="35"/>
      <c r="AD165" s="35"/>
      <c r="AE165" s="35"/>
      <c r="AR165" s="230" t="s">
        <v>170</v>
      </c>
      <c r="AT165" s="230" t="s">
        <v>179</v>
      </c>
      <c r="AU165" s="230" t="s">
        <v>87</v>
      </c>
      <c r="AY165" s="14" t="s">
        <v>137</v>
      </c>
      <c r="BE165" s="231">
        <f>IF(O165="základní",K165,0)</f>
        <v>0</v>
      </c>
      <c r="BF165" s="231">
        <f>IF(O165="snížená",K165,0)</f>
        <v>0</v>
      </c>
      <c r="BG165" s="231">
        <f>IF(O165="zákl. přenesená",K165,0)</f>
        <v>0</v>
      </c>
      <c r="BH165" s="231">
        <f>IF(O165="sníž. přenesená",K165,0)</f>
        <v>0</v>
      </c>
      <c r="BI165" s="231">
        <f>IF(O165="nulová",K165,0)</f>
        <v>0</v>
      </c>
      <c r="BJ165" s="14" t="s">
        <v>85</v>
      </c>
      <c r="BK165" s="231">
        <f>ROUND(P165*H165,2)</f>
        <v>0</v>
      </c>
      <c r="BL165" s="14" t="s">
        <v>143</v>
      </c>
      <c r="BM165" s="230" t="s">
        <v>209</v>
      </c>
    </row>
    <row r="166" spans="1:47" s="2" customFormat="1" ht="12">
      <c r="A166" s="35"/>
      <c r="B166" s="36"/>
      <c r="C166" s="37"/>
      <c r="D166" s="232" t="s">
        <v>145</v>
      </c>
      <c r="E166" s="37"/>
      <c r="F166" s="233" t="s">
        <v>208</v>
      </c>
      <c r="G166" s="37"/>
      <c r="H166" s="37"/>
      <c r="I166" s="234"/>
      <c r="J166" s="234"/>
      <c r="K166" s="37"/>
      <c r="L166" s="37"/>
      <c r="M166" s="41"/>
      <c r="N166" s="235"/>
      <c r="O166" s="236"/>
      <c r="P166" s="88"/>
      <c r="Q166" s="88"/>
      <c r="R166" s="88"/>
      <c r="S166" s="88"/>
      <c r="T166" s="88"/>
      <c r="U166" s="88"/>
      <c r="V166" s="88"/>
      <c r="W166" s="88"/>
      <c r="X166" s="89"/>
      <c r="Y166" s="35"/>
      <c r="Z166" s="35"/>
      <c r="AA166" s="35"/>
      <c r="AB166" s="35"/>
      <c r="AC166" s="35"/>
      <c r="AD166" s="35"/>
      <c r="AE166" s="35"/>
      <c r="AT166" s="14" t="s">
        <v>145</v>
      </c>
      <c r="AU166" s="14" t="s">
        <v>87</v>
      </c>
    </row>
    <row r="167" spans="1:65" s="2" customFormat="1" ht="16.5" customHeight="1">
      <c r="A167" s="35"/>
      <c r="B167" s="36"/>
      <c r="C167" s="237" t="s">
        <v>210</v>
      </c>
      <c r="D167" s="237" t="s">
        <v>179</v>
      </c>
      <c r="E167" s="238" t="s">
        <v>211</v>
      </c>
      <c r="F167" s="239" t="s">
        <v>212</v>
      </c>
      <c r="G167" s="240" t="s">
        <v>152</v>
      </c>
      <c r="H167" s="241">
        <v>20</v>
      </c>
      <c r="I167" s="242"/>
      <c r="J167" s="243"/>
      <c r="K167" s="244">
        <f>ROUND(P167*H167,2)</f>
        <v>0</v>
      </c>
      <c r="L167" s="239" t="s">
        <v>1</v>
      </c>
      <c r="M167" s="245"/>
      <c r="N167" s="246" t="s">
        <v>1</v>
      </c>
      <c r="O167" s="226" t="s">
        <v>40</v>
      </c>
      <c r="P167" s="227">
        <f>I167+J167</f>
        <v>0</v>
      </c>
      <c r="Q167" s="227">
        <f>ROUND(I167*H167,2)</f>
        <v>0</v>
      </c>
      <c r="R167" s="227">
        <f>ROUND(J167*H167,2)</f>
        <v>0</v>
      </c>
      <c r="S167" s="88"/>
      <c r="T167" s="228">
        <f>S167*H167</f>
        <v>0</v>
      </c>
      <c r="U167" s="228">
        <v>0</v>
      </c>
      <c r="V167" s="228">
        <f>U167*H167</f>
        <v>0</v>
      </c>
      <c r="W167" s="228">
        <v>0</v>
      </c>
      <c r="X167" s="229">
        <f>W167*H167</f>
        <v>0</v>
      </c>
      <c r="Y167" s="35"/>
      <c r="Z167" s="35"/>
      <c r="AA167" s="35"/>
      <c r="AB167" s="35"/>
      <c r="AC167" s="35"/>
      <c r="AD167" s="35"/>
      <c r="AE167" s="35"/>
      <c r="AR167" s="230" t="s">
        <v>170</v>
      </c>
      <c r="AT167" s="230" t="s">
        <v>179</v>
      </c>
      <c r="AU167" s="230" t="s">
        <v>87</v>
      </c>
      <c r="AY167" s="14" t="s">
        <v>137</v>
      </c>
      <c r="BE167" s="231">
        <f>IF(O167="základní",K167,0)</f>
        <v>0</v>
      </c>
      <c r="BF167" s="231">
        <f>IF(O167="snížená",K167,0)</f>
        <v>0</v>
      </c>
      <c r="BG167" s="231">
        <f>IF(O167="zákl. přenesená",K167,0)</f>
        <v>0</v>
      </c>
      <c r="BH167" s="231">
        <f>IF(O167="sníž. přenesená",K167,0)</f>
        <v>0</v>
      </c>
      <c r="BI167" s="231">
        <f>IF(O167="nulová",K167,0)</f>
        <v>0</v>
      </c>
      <c r="BJ167" s="14" t="s">
        <v>85</v>
      </c>
      <c r="BK167" s="231">
        <f>ROUND(P167*H167,2)</f>
        <v>0</v>
      </c>
      <c r="BL167" s="14" t="s">
        <v>143</v>
      </c>
      <c r="BM167" s="230" t="s">
        <v>213</v>
      </c>
    </row>
    <row r="168" spans="1:47" s="2" customFormat="1" ht="12">
      <c r="A168" s="35"/>
      <c r="B168" s="36"/>
      <c r="C168" s="37"/>
      <c r="D168" s="232" t="s">
        <v>145</v>
      </c>
      <c r="E168" s="37"/>
      <c r="F168" s="233" t="s">
        <v>212</v>
      </c>
      <c r="G168" s="37"/>
      <c r="H168" s="37"/>
      <c r="I168" s="234"/>
      <c r="J168" s="234"/>
      <c r="K168" s="37"/>
      <c r="L168" s="37"/>
      <c r="M168" s="41"/>
      <c r="N168" s="235"/>
      <c r="O168" s="236"/>
      <c r="P168" s="88"/>
      <c r="Q168" s="88"/>
      <c r="R168" s="88"/>
      <c r="S168" s="88"/>
      <c r="T168" s="88"/>
      <c r="U168" s="88"/>
      <c r="V168" s="88"/>
      <c r="W168" s="88"/>
      <c r="X168" s="89"/>
      <c r="Y168" s="35"/>
      <c r="Z168" s="35"/>
      <c r="AA168" s="35"/>
      <c r="AB168" s="35"/>
      <c r="AC168" s="35"/>
      <c r="AD168" s="35"/>
      <c r="AE168" s="35"/>
      <c r="AT168" s="14" t="s">
        <v>145</v>
      </c>
      <c r="AU168" s="14" t="s">
        <v>87</v>
      </c>
    </row>
    <row r="169" spans="1:65" s="2" customFormat="1" ht="21.75" customHeight="1">
      <c r="A169" s="35"/>
      <c r="B169" s="36"/>
      <c r="C169" s="237" t="s">
        <v>214</v>
      </c>
      <c r="D169" s="237" t="s">
        <v>179</v>
      </c>
      <c r="E169" s="238" t="s">
        <v>215</v>
      </c>
      <c r="F169" s="239" t="s">
        <v>216</v>
      </c>
      <c r="G169" s="240" t="s">
        <v>152</v>
      </c>
      <c r="H169" s="241">
        <v>2</v>
      </c>
      <c r="I169" s="242"/>
      <c r="J169" s="243"/>
      <c r="K169" s="244">
        <f>ROUND(P169*H169,2)</f>
        <v>0</v>
      </c>
      <c r="L169" s="239" t="s">
        <v>1</v>
      </c>
      <c r="M169" s="245"/>
      <c r="N169" s="246" t="s">
        <v>1</v>
      </c>
      <c r="O169" s="226" t="s">
        <v>40</v>
      </c>
      <c r="P169" s="227">
        <f>I169+J169</f>
        <v>0</v>
      </c>
      <c r="Q169" s="227">
        <f>ROUND(I169*H169,2)</f>
        <v>0</v>
      </c>
      <c r="R169" s="227">
        <f>ROUND(J169*H169,2)</f>
        <v>0</v>
      </c>
      <c r="S169" s="88"/>
      <c r="T169" s="228">
        <f>S169*H169</f>
        <v>0</v>
      </c>
      <c r="U169" s="228">
        <v>0</v>
      </c>
      <c r="V169" s="228">
        <f>U169*H169</f>
        <v>0</v>
      </c>
      <c r="W169" s="228">
        <v>0</v>
      </c>
      <c r="X169" s="229">
        <f>W169*H169</f>
        <v>0</v>
      </c>
      <c r="Y169" s="35"/>
      <c r="Z169" s="35"/>
      <c r="AA169" s="35"/>
      <c r="AB169" s="35"/>
      <c r="AC169" s="35"/>
      <c r="AD169" s="35"/>
      <c r="AE169" s="35"/>
      <c r="AR169" s="230" t="s">
        <v>170</v>
      </c>
      <c r="AT169" s="230" t="s">
        <v>179</v>
      </c>
      <c r="AU169" s="230" t="s">
        <v>87</v>
      </c>
      <c r="AY169" s="14" t="s">
        <v>137</v>
      </c>
      <c r="BE169" s="231">
        <f>IF(O169="základní",K169,0)</f>
        <v>0</v>
      </c>
      <c r="BF169" s="231">
        <f>IF(O169="snížená",K169,0)</f>
        <v>0</v>
      </c>
      <c r="BG169" s="231">
        <f>IF(O169="zákl. přenesená",K169,0)</f>
        <v>0</v>
      </c>
      <c r="BH169" s="231">
        <f>IF(O169="sníž. přenesená",K169,0)</f>
        <v>0</v>
      </c>
      <c r="BI169" s="231">
        <f>IF(O169="nulová",K169,0)</f>
        <v>0</v>
      </c>
      <c r="BJ169" s="14" t="s">
        <v>85</v>
      </c>
      <c r="BK169" s="231">
        <f>ROUND(P169*H169,2)</f>
        <v>0</v>
      </c>
      <c r="BL169" s="14" t="s">
        <v>143</v>
      </c>
      <c r="BM169" s="230" t="s">
        <v>217</v>
      </c>
    </row>
    <row r="170" spans="1:47" s="2" customFormat="1" ht="12">
      <c r="A170" s="35"/>
      <c r="B170" s="36"/>
      <c r="C170" s="37"/>
      <c r="D170" s="232" t="s">
        <v>145</v>
      </c>
      <c r="E170" s="37"/>
      <c r="F170" s="233" t="s">
        <v>216</v>
      </c>
      <c r="G170" s="37"/>
      <c r="H170" s="37"/>
      <c r="I170" s="234"/>
      <c r="J170" s="234"/>
      <c r="K170" s="37"/>
      <c r="L170" s="37"/>
      <c r="M170" s="41"/>
      <c r="N170" s="235"/>
      <c r="O170" s="236"/>
      <c r="P170" s="88"/>
      <c r="Q170" s="88"/>
      <c r="R170" s="88"/>
      <c r="S170" s="88"/>
      <c r="T170" s="88"/>
      <c r="U170" s="88"/>
      <c r="V170" s="88"/>
      <c r="W170" s="88"/>
      <c r="X170" s="89"/>
      <c r="Y170" s="35"/>
      <c r="Z170" s="35"/>
      <c r="AA170" s="35"/>
      <c r="AB170" s="35"/>
      <c r="AC170" s="35"/>
      <c r="AD170" s="35"/>
      <c r="AE170" s="35"/>
      <c r="AT170" s="14" t="s">
        <v>145</v>
      </c>
      <c r="AU170" s="14" t="s">
        <v>87</v>
      </c>
    </row>
    <row r="171" spans="1:65" s="2" customFormat="1" ht="24.15" customHeight="1">
      <c r="A171" s="35"/>
      <c r="B171" s="36"/>
      <c r="C171" s="237" t="s">
        <v>218</v>
      </c>
      <c r="D171" s="237" t="s">
        <v>179</v>
      </c>
      <c r="E171" s="238" t="s">
        <v>219</v>
      </c>
      <c r="F171" s="239" t="s">
        <v>220</v>
      </c>
      <c r="G171" s="240" t="s">
        <v>152</v>
      </c>
      <c r="H171" s="241">
        <v>2</v>
      </c>
      <c r="I171" s="242"/>
      <c r="J171" s="243"/>
      <c r="K171" s="244">
        <f>ROUND(P171*H171,2)</f>
        <v>0</v>
      </c>
      <c r="L171" s="239" t="s">
        <v>1</v>
      </c>
      <c r="M171" s="245"/>
      <c r="N171" s="246" t="s">
        <v>1</v>
      </c>
      <c r="O171" s="226" t="s">
        <v>40</v>
      </c>
      <c r="P171" s="227">
        <f>I171+J171</f>
        <v>0</v>
      </c>
      <c r="Q171" s="227">
        <f>ROUND(I171*H171,2)</f>
        <v>0</v>
      </c>
      <c r="R171" s="227">
        <f>ROUND(J171*H171,2)</f>
        <v>0</v>
      </c>
      <c r="S171" s="88"/>
      <c r="T171" s="228">
        <f>S171*H171</f>
        <v>0</v>
      </c>
      <c r="U171" s="228">
        <v>0</v>
      </c>
      <c r="V171" s="228">
        <f>U171*H171</f>
        <v>0</v>
      </c>
      <c r="W171" s="228">
        <v>0</v>
      </c>
      <c r="X171" s="229">
        <f>W171*H171</f>
        <v>0</v>
      </c>
      <c r="Y171" s="35"/>
      <c r="Z171" s="35"/>
      <c r="AA171" s="35"/>
      <c r="AB171" s="35"/>
      <c r="AC171" s="35"/>
      <c r="AD171" s="35"/>
      <c r="AE171" s="35"/>
      <c r="AR171" s="230" t="s">
        <v>170</v>
      </c>
      <c r="AT171" s="230" t="s">
        <v>179</v>
      </c>
      <c r="AU171" s="230" t="s">
        <v>87</v>
      </c>
      <c r="AY171" s="14" t="s">
        <v>137</v>
      </c>
      <c r="BE171" s="231">
        <f>IF(O171="základní",K171,0)</f>
        <v>0</v>
      </c>
      <c r="BF171" s="231">
        <f>IF(O171="snížená",K171,0)</f>
        <v>0</v>
      </c>
      <c r="BG171" s="231">
        <f>IF(O171="zákl. přenesená",K171,0)</f>
        <v>0</v>
      </c>
      <c r="BH171" s="231">
        <f>IF(O171="sníž. přenesená",K171,0)</f>
        <v>0</v>
      </c>
      <c r="BI171" s="231">
        <f>IF(O171="nulová",K171,0)</f>
        <v>0</v>
      </c>
      <c r="BJ171" s="14" t="s">
        <v>85</v>
      </c>
      <c r="BK171" s="231">
        <f>ROUND(P171*H171,2)</f>
        <v>0</v>
      </c>
      <c r="BL171" s="14" t="s">
        <v>143</v>
      </c>
      <c r="BM171" s="230" t="s">
        <v>221</v>
      </c>
    </row>
    <row r="172" spans="1:47" s="2" customFormat="1" ht="12">
      <c r="A172" s="35"/>
      <c r="B172" s="36"/>
      <c r="C172" s="37"/>
      <c r="D172" s="232" t="s">
        <v>145</v>
      </c>
      <c r="E172" s="37"/>
      <c r="F172" s="233" t="s">
        <v>220</v>
      </c>
      <c r="G172" s="37"/>
      <c r="H172" s="37"/>
      <c r="I172" s="234"/>
      <c r="J172" s="234"/>
      <c r="K172" s="37"/>
      <c r="L172" s="37"/>
      <c r="M172" s="41"/>
      <c r="N172" s="235"/>
      <c r="O172" s="236"/>
      <c r="P172" s="88"/>
      <c r="Q172" s="88"/>
      <c r="R172" s="88"/>
      <c r="S172" s="88"/>
      <c r="T172" s="88"/>
      <c r="U172" s="88"/>
      <c r="V172" s="88"/>
      <c r="W172" s="88"/>
      <c r="X172" s="89"/>
      <c r="Y172" s="35"/>
      <c r="Z172" s="35"/>
      <c r="AA172" s="35"/>
      <c r="AB172" s="35"/>
      <c r="AC172" s="35"/>
      <c r="AD172" s="35"/>
      <c r="AE172" s="35"/>
      <c r="AT172" s="14" t="s">
        <v>145</v>
      </c>
      <c r="AU172" s="14" t="s">
        <v>87</v>
      </c>
    </row>
    <row r="173" spans="1:65" s="2" customFormat="1" ht="33" customHeight="1">
      <c r="A173" s="35"/>
      <c r="B173" s="36"/>
      <c r="C173" s="218" t="s">
        <v>222</v>
      </c>
      <c r="D173" s="218" t="s">
        <v>139</v>
      </c>
      <c r="E173" s="219" t="s">
        <v>223</v>
      </c>
      <c r="F173" s="220" t="s">
        <v>224</v>
      </c>
      <c r="G173" s="221" t="s">
        <v>160</v>
      </c>
      <c r="H173" s="222">
        <v>22.173</v>
      </c>
      <c r="I173" s="223"/>
      <c r="J173" s="223"/>
      <c r="K173" s="224">
        <f>ROUND(P173*H173,2)</f>
        <v>0</v>
      </c>
      <c r="L173" s="220" t="s">
        <v>1</v>
      </c>
      <c r="M173" s="41"/>
      <c r="N173" s="225" t="s">
        <v>1</v>
      </c>
      <c r="O173" s="226" t="s">
        <v>40</v>
      </c>
      <c r="P173" s="227">
        <f>I173+J173</f>
        <v>0</v>
      </c>
      <c r="Q173" s="227">
        <f>ROUND(I173*H173,2)</f>
        <v>0</v>
      </c>
      <c r="R173" s="227">
        <f>ROUND(J173*H173,2)</f>
        <v>0</v>
      </c>
      <c r="S173" s="88"/>
      <c r="T173" s="228">
        <f>S173*H173</f>
        <v>0</v>
      </c>
      <c r="U173" s="228">
        <v>0</v>
      </c>
      <c r="V173" s="228">
        <f>U173*H173</f>
        <v>0</v>
      </c>
      <c r="W173" s="228">
        <v>0</v>
      </c>
      <c r="X173" s="229">
        <f>W173*H173</f>
        <v>0</v>
      </c>
      <c r="Y173" s="35"/>
      <c r="Z173" s="35"/>
      <c r="AA173" s="35"/>
      <c r="AB173" s="35"/>
      <c r="AC173" s="35"/>
      <c r="AD173" s="35"/>
      <c r="AE173" s="35"/>
      <c r="AR173" s="230" t="s">
        <v>143</v>
      </c>
      <c r="AT173" s="230" t="s">
        <v>139</v>
      </c>
      <c r="AU173" s="230" t="s">
        <v>87</v>
      </c>
      <c r="AY173" s="14" t="s">
        <v>137</v>
      </c>
      <c r="BE173" s="231">
        <f>IF(O173="základní",K173,0)</f>
        <v>0</v>
      </c>
      <c r="BF173" s="231">
        <f>IF(O173="snížená",K173,0)</f>
        <v>0</v>
      </c>
      <c r="BG173" s="231">
        <f>IF(O173="zákl. přenesená",K173,0)</f>
        <v>0</v>
      </c>
      <c r="BH173" s="231">
        <f>IF(O173="sníž. přenesená",K173,0)</f>
        <v>0</v>
      </c>
      <c r="BI173" s="231">
        <f>IF(O173="nulová",K173,0)</f>
        <v>0</v>
      </c>
      <c r="BJ173" s="14" t="s">
        <v>85</v>
      </c>
      <c r="BK173" s="231">
        <f>ROUND(P173*H173,2)</f>
        <v>0</v>
      </c>
      <c r="BL173" s="14" t="s">
        <v>143</v>
      </c>
      <c r="BM173" s="230" t="s">
        <v>225</v>
      </c>
    </row>
    <row r="174" spans="1:47" s="2" customFormat="1" ht="12">
      <c r="A174" s="35"/>
      <c r="B174" s="36"/>
      <c r="C174" s="37"/>
      <c r="D174" s="232" t="s">
        <v>145</v>
      </c>
      <c r="E174" s="37"/>
      <c r="F174" s="233" t="s">
        <v>224</v>
      </c>
      <c r="G174" s="37"/>
      <c r="H174" s="37"/>
      <c r="I174" s="234"/>
      <c r="J174" s="234"/>
      <c r="K174" s="37"/>
      <c r="L174" s="37"/>
      <c r="M174" s="41"/>
      <c r="N174" s="235"/>
      <c r="O174" s="236"/>
      <c r="P174" s="88"/>
      <c r="Q174" s="88"/>
      <c r="R174" s="88"/>
      <c r="S174" s="88"/>
      <c r="T174" s="88"/>
      <c r="U174" s="88"/>
      <c r="V174" s="88"/>
      <c r="W174" s="88"/>
      <c r="X174" s="89"/>
      <c r="Y174" s="35"/>
      <c r="Z174" s="35"/>
      <c r="AA174" s="35"/>
      <c r="AB174" s="35"/>
      <c r="AC174" s="35"/>
      <c r="AD174" s="35"/>
      <c r="AE174" s="35"/>
      <c r="AT174" s="14" t="s">
        <v>145</v>
      </c>
      <c r="AU174" s="14" t="s">
        <v>87</v>
      </c>
    </row>
    <row r="175" spans="1:65" s="2" customFormat="1" ht="16.5" customHeight="1">
      <c r="A175" s="35"/>
      <c r="B175" s="36"/>
      <c r="C175" s="218" t="s">
        <v>8</v>
      </c>
      <c r="D175" s="218" t="s">
        <v>139</v>
      </c>
      <c r="E175" s="219" t="s">
        <v>226</v>
      </c>
      <c r="F175" s="220" t="s">
        <v>227</v>
      </c>
      <c r="G175" s="221" t="s">
        <v>142</v>
      </c>
      <c r="H175" s="222">
        <v>221.731</v>
      </c>
      <c r="I175" s="223"/>
      <c r="J175" s="223"/>
      <c r="K175" s="224">
        <f>ROUND(P175*H175,2)</f>
        <v>0</v>
      </c>
      <c r="L175" s="220" t="s">
        <v>1</v>
      </c>
      <c r="M175" s="41"/>
      <c r="N175" s="225" t="s">
        <v>1</v>
      </c>
      <c r="O175" s="226" t="s">
        <v>40</v>
      </c>
      <c r="P175" s="227">
        <f>I175+J175</f>
        <v>0</v>
      </c>
      <c r="Q175" s="227">
        <f>ROUND(I175*H175,2)</f>
        <v>0</v>
      </c>
      <c r="R175" s="227">
        <f>ROUND(J175*H175,2)</f>
        <v>0</v>
      </c>
      <c r="S175" s="88"/>
      <c r="T175" s="228">
        <f>S175*H175</f>
        <v>0</v>
      </c>
      <c r="U175" s="228">
        <v>0</v>
      </c>
      <c r="V175" s="228">
        <f>U175*H175</f>
        <v>0</v>
      </c>
      <c r="W175" s="228">
        <v>0</v>
      </c>
      <c r="X175" s="229">
        <f>W175*H175</f>
        <v>0</v>
      </c>
      <c r="Y175" s="35"/>
      <c r="Z175" s="35"/>
      <c r="AA175" s="35"/>
      <c r="AB175" s="35"/>
      <c r="AC175" s="35"/>
      <c r="AD175" s="35"/>
      <c r="AE175" s="35"/>
      <c r="AR175" s="230" t="s">
        <v>143</v>
      </c>
      <c r="AT175" s="230" t="s">
        <v>139</v>
      </c>
      <c r="AU175" s="230" t="s">
        <v>87</v>
      </c>
      <c r="AY175" s="14" t="s">
        <v>137</v>
      </c>
      <c r="BE175" s="231">
        <f>IF(O175="základní",K175,0)</f>
        <v>0</v>
      </c>
      <c r="BF175" s="231">
        <f>IF(O175="snížená",K175,0)</f>
        <v>0</v>
      </c>
      <c r="BG175" s="231">
        <f>IF(O175="zákl. přenesená",K175,0)</f>
        <v>0</v>
      </c>
      <c r="BH175" s="231">
        <f>IF(O175="sníž. přenesená",K175,0)</f>
        <v>0</v>
      </c>
      <c r="BI175" s="231">
        <f>IF(O175="nulová",K175,0)</f>
        <v>0</v>
      </c>
      <c r="BJ175" s="14" t="s">
        <v>85</v>
      </c>
      <c r="BK175" s="231">
        <f>ROUND(P175*H175,2)</f>
        <v>0</v>
      </c>
      <c r="BL175" s="14" t="s">
        <v>143</v>
      </c>
      <c r="BM175" s="230" t="s">
        <v>228</v>
      </c>
    </row>
    <row r="176" spans="1:47" s="2" customFormat="1" ht="12">
      <c r="A176" s="35"/>
      <c r="B176" s="36"/>
      <c r="C176" s="37"/>
      <c r="D176" s="232" t="s">
        <v>145</v>
      </c>
      <c r="E176" s="37"/>
      <c r="F176" s="233" t="s">
        <v>227</v>
      </c>
      <c r="G176" s="37"/>
      <c r="H176" s="37"/>
      <c r="I176" s="234"/>
      <c r="J176" s="234"/>
      <c r="K176" s="37"/>
      <c r="L176" s="37"/>
      <c r="M176" s="41"/>
      <c r="N176" s="235"/>
      <c r="O176" s="236"/>
      <c r="P176" s="88"/>
      <c r="Q176" s="88"/>
      <c r="R176" s="88"/>
      <c r="S176" s="88"/>
      <c r="T176" s="88"/>
      <c r="U176" s="88"/>
      <c r="V176" s="88"/>
      <c r="W176" s="88"/>
      <c r="X176" s="89"/>
      <c r="Y176" s="35"/>
      <c r="Z176" s="35"/>
      <c r="AA176" s="35"/>
      <c r="AB176" s="35"/>
      <c r="AC176" s="35"/>
      <c r="AD176" s="35"/>
      <c r="AE176" s="35"/>
      <c r="AT176" s="14" t="s">
        <v>145</v>
      </c>
      <c r="AU176" s="14" t="s">
        <v>87</v>
      </c>
    </row>
    <row r="177" spans="1:65" s="2" customFormat="1" ht="16.5" customHeight="1">
      <c r="A177" s="35"/>
      <c r="B177" s="36"/>
      <c r="C177" s="218" t="s">
        <v>229</v>
      </c>
      <c r="D177" s="218" t="s">
        <v>139</v>
      </c>
      <c r="E177" s="219" t="s">
        <v>230</v>
      </c>
      <c r="F177" s="220" t="s">
        <v>231</v>
      </c>
      <c r="G177" s="221" t="s">
        <v>142</v>
      </c>
      <c r="H177" s="222">
        <v>221.731</v>
      </c>
      <c r="I177" s="223"/>
      <c r="J177" s="223"/>
      <c r="K177" s="224">
        <f>ROUND(P177*H177,2)</f>
        <v>0</v>
      </c>
      <c r="L177" s="220" t="s">
        <v>1</v>
      </c>
      <c r="M177" s="41"/>
      <c r="N177" s="225" t="s">
        <v>1</v>
      </c>
      <c r="O177" s="226" t="s">
        <v>40</v>
      </c>
      <c r="P177" s="227">
        <f>I177+J177</f>
        <v>0</v>
      </c>
      <c r="Q177" s="227">
        <f>ROUND(I177*H177,2)</f>
        <v>0</v>
      </c>
      <c r="R177" s="227">
        <f>ROUND(J177*H177,2)</f>
        <v>0</v>
      </c>
      <c r="S177" s="88"/>
      <c r="T177" s="228">
        <f>S177*H177</f>
        <v>0</v>
      </c>
      <c r="U177" s="228">
        <v>0</v>
      </c>
      <c r="V177" s="228">
        <f>U177*H177</f>
        <v>0</v>
      </c>
      <c r="W177" s="228">
        <v>0</v>
      </c>
      <c r="X177" s="229">
        <f>W177*H177</f>
        <v>0</v>
      </c>
      <c r="Y177" s="35"/>
      <c r="Z177" s="35"/>
      <c r="AA177" s="35"/>
      <c r="AB177" s="35"/>
      <c r="AC177" s="35"/>
      <c r="AD177" s="35"/>
      <c r="AE177" s="35"/>
      <c r="AR177" s="230" t="s">
        <v>143</v>
      </c>
      <c r="AT177" s="230" t="s">
        <v>139</v>
      </c>
      <c r="AU177" s="230" t="s">
        <v>87</v>
      </c>
      <c r="AY177" s="14" t="s">
        <v>137</v>
      </c>
      <c r="BE177" s="231">
        <f>IF(O177="základní",K177,0)</f>
        <v>0</v>
      </c>
      <c r="BF177" s="231">
        <f>IF(O177="snížená",K177,0)</f>
        <v>0</v>
      </c>
      <c r="BG177" s="231">
        <f>IF(O177="zákl. přenesená",K177,0)</f>
        <v>0</v>
      </c>
      <c r="BH177" s="231">
        <f>IF(O177="sníž. přenesená",K177,0)</f>
        <v>0</v>
      </c>
      <c r="BI177" s="231">
        <f>IF(O177="nulová",K177,0)</f>
        <v>0</v>
      </c>
      <c r="BJ177" s="14" t="s">
        <v>85</v>
      </c>
      <c r="BK177" s="231">
        <f>ROUND(P177*H177,2)</f>
        <v>0</v>
      </c>
      <c r="BL177" s="14" t="s">
        <v>143</v>
      </c>
      <c r="BM177" s="230" t="s">
        <v>232</v>
      </c>
    </row>
    <row r="178" spans="1:47" s="2" customFormat="1" ht="12">
      <c r="A178" s="35"/>
      <c r="B178" s="36"/>
      <c r="C178" s="37"/>
      <c r="D178" s="232" t="s">
        <v>145</v>
      </c>
      <c r="E178" s="37"/>
      <c r="F178" s="233" t="s">
        <v>231</v>
      </c>
      <c r="G178" s="37"/>
      <c r="H178" s="37"/>
      <c r="I178" s="234"/>
      <c r="J178" s="234"/>
      <c r="K178" s="37"/>
      <c r="L178" s="37"/>
      <c r="M178" s="41"/>
      <c r="N178" s="235"/>
      <c r="O178" s="236"/>
      <c r="P178" s="88"/>
      <c r="Q178" s="88"/>
      <c r="R178" s="88"/>
      <c r="S178" s="88"/>
      <c r="T178" s="88"/>
      <c r="U178" s="88"/>
      <c r="V178" s="88"/>
      <c r="W178" s="88"/>
      <c r="X178" s="89"/>
      <c r="Y178" s="35"/>
      <c r="Z178" s="35"/>
      <c r="AA178" s="35"/>
      <c r="AB178" s="35"/>
      <c r="AC178" s="35"/>
      <c r="AD178" s="35"/>
      <c r="AE178" s="35"/>
      <c r="AT178" s="14" t="s">
        <v>145</v>
      </c>
      <c r="AU178" s="14" t="s">
        <v>87</v>
      </c>
    </row>
    <row r="179" spans="1:63" s="12" customFormat="1" ht="22.8" customHeight="1">
      <c r="A179" s="12"/>
      <c r="B179" s="201"/>
      <c r="C179" s="202"/>
      <c r="D179" s="203" t="s">
        <v>76</v>
      </c>
      <c r="E179" s="216" t="s">
        <v>157</v>
      </c>
      <c r="F179" s="216" t="s">
        <v>233</v>
      </c>
      <c r="G179" s="202"/>
      <c r="H179" s="202"/>
      <c r="I179" s="205"/>
      <c r="J179" s="205"/>
      <c r="K179" s="217">
        <f>BK179</f>
        <v>0</v>
      </c>
      <c r="L179" s="202"/>
      <c r="M179" s="207"/>
      <c r="N179" s="208"/>
      <c r="O179" s="209"/>
      <c r="P179" s="209"/>
      <c r="Q179" s="210">
        <f>SUM(Q180:Q189)</f>
        <v>0</v>
      </c>
      <c r="R179" s="210">
        <f>SUM(R180:R189)</f>
        <v>0</v>
      </c>
      <c r="S179" s="209"/>
      <c r="T179" s="211">
        <f>SUM(T180:T189)</f>
        <v>0</v>
      </c>
      <c r="U179" s="209"/>
      <c r="V179" s="211">
        <f>SUM(V180:V189)</f>
        <v>0</v>
      </c>
      <c r="W179" s="209"/>
      <c r="X179" s="212">
        <f>SUM(X180:X189)</f>
        <v>0</v>
      </c>
      <c r="Y179" s="12"/>
      <c r="Z179" s="12"/>
      <c r="AA179" s="12"/>
      <c r="AB179" s="12"/>
      <c r="AC179" s="12"/>
      <c r="AD179" s="12"/>
      <c r="AE179" s="12"/>
      <c r="AR179" s="213" t="s">
        <v>85</v>
      </c>
      <c r="AT179" s="214" t="s">
        <v>76</v>
      </c>
      <c r="AU179" s="214" t="s">
        <v>85</v>
      </c>
      <c r="AY179" s="213" t="s">
        <v>137</v>
      </c>
      <c r="BK179" s="215">
        <f>SUM(BK180:BK189)</f>
        <v>0</v>
      </c>
    </row>
    <row r="180" spans="1:65" s="2" customFormat="1" ht="37.8" customHeight="1">
      <c r="A180" s="35"/>
      <c r="B180" s="36"/>
      <c r="C180" s="218" t="s">
        <v>234</v>
      </c>
      <c r="D180" s="218" t="s">
        <v>139</v>
      </c>
      <c r="E180" s="219" t="s">
        <v>235</v>
      </c>
      <c r="F180" s="220" t="s">
        <v>236</v>
      </c>
      <c r="G180" s="221" t="s">
        <v>142</v>
      </c>
      <c r="H180" s="222">
        <v>152.237</v>
      </c>
      <c r="I180" s="223"/>
      <c r="J180" s="223"/>
      <c r="K180" s="224">
        <f>ROUND(P180*H180,2)</f>
        <v>0</v>
      </c>
      <c r="L180" s="220" t="s">
        <v>1</v>
      </c>
      <c r="M180" s="41"/>
      <c r="N180" s="225" t="s">
        <v>1</v>
      </c>
      <c r="O180" s="226" t="s">
        <v>40</v>
      </c>
      <c r="P180" s="227">
        <f>I180+J180</f>
        <v>0</v>
      </c>
      <c r="Q180" s="227">
        <f>ROUND(I180*H180,2)</f>
        <v>0</v>
      </c>
      <c r="R180" s="227">
        <f>ROUND(J180*H180,2)</f>
        <v>0</v>
      </c>
      <c r="S180" s="88"/>
      <c r="T180" s="228">
        <f>S180*H180</f>
        <v>0</v>
      </c>
      <c r="U180" s="228">
        <v>0</v>
      </c>
      <c r="V180" s="228">
        <f>U180*H180</f>
        <v>0</v>
      </c>
      <c r="W180" s="228">
        <v>0</v>
      </c>
      <c r="X180" s="229">
        <f>W180*H180</f>
        <v>0</v>
      </c>
      <c r="Y180" s="35"/>
      <c r="Z180" s="35"/>
      <c r="AA180" s="35"/>
      <c r="AB180" s="35"/>
      <c r="AC180" s="35"/>
      <c r="AD180" s="35"/>
      <c r="AE180" s="35"/>
      <c r="AR180" s="230" t="s">
        <v>143</v>
      </c>
      <c r="AT180" s="230" t="s">
        <v>139</v>
      </c>
      <c r="AU180" s="230" t="s">
        <v>87</v>
      </c>
      <c r="AY180" s="14" t="s">
        <v>137</v>
      </c>
      <c r="BE180" s="231">
        <f>IF(O180="základní",K180,0)</f>
        <v>0</v>
      </c>
      <c r="BF180" s="231">
        <f>IF(O180="snížená",K180,0)</f>
        <v>0</v>
      </c>
      <c r="BG180" s="231">
        <f>IF(O180="zákl. přenesená",K180,0)</f>
        <v>0</v>
      </c>
      <c r="BH180" s="231">
        <f>IF(O180="sníž. přenesená",K180,0)</f>
        <v>0</v>
      </c>
      <c r="BI180" s="231">
        <f>IF(O180="nulová",K180,0)</f>
        <v>0</v>
      </c>
      <c r="BJ180" s="14" t="s">
        <v>85</v>
      </c>
      <c r="BK180" s="231">
        <f>ROUND(P180*H180,2)</f>
        <v>0</v>
      </c>
      <c r="BL180" s="14" t="s">
        <v>143</v>
      </c>
      <c r="BM180" s="230" t="s">
        <v>237</v>
      </c>
    </row>
    <row r="181" spans="1:47" s="2" customFormat="1" ht="12">
      <c r="A181" s="35"/>
      <c r="B181" s="36"/>
      <c r="C181" s="37"/>
      <c r="D181" s="232" t="s">
        <v>145</v>
      </c>
      <c r="E181" s="37"/>
      <c r="F181" s="233" t="s">
        <v>236</v>
      </c>
      <c r="G181" s="37"/>
      <c r="H181" s="37"/>
      <c r="I181" s="234"/>
      <c r="J181" s="234"/>
      <c r="K181" s="37"/>
      <c r="L181" s="37"/>
      <c r="M181" s="41"/>
      <c r="N181" s="235"/>
      <c r="O181" s="236"/>
      <c r="P181" s="88"/>
      <c r="Q181" s="88"/>
      <c r="R181" s="88"/>
      <c r="S181" s="88"/>
      <c r="T181" s="88"/>
      <c r="U181" s="88"/>
      <c r="V181" s="88"/>
      <c r="W181" s="88"/>
      <c r="X181" s="89"/>
      <c r="Y181" s="35"/>
      <c r="Z181" s="35"/>
      <c r="AA181" s="35"/>
      <c r="AB181" s="35"/>
      <c r="AC181" s="35"/>
      <c r="AD181" s="35"/>
      <c r="AE181" s="35"/>
      <c r="AT181" s="14" t="s">
        <v>145</v>
      </c>
      <c r="AU181" s="14" t="s">
        <v>87</v>
      </c>
    </row>
    <row r="182" spans="1:65" s="2" customFormat="1" ht="37.8" customHeight="1">
      <c r="A182" s="35"/>
      <c r="B182" s="36"/>
      <c r="C182" s="218" t="s">
        <v>238</v>
      </c>
      <c r="D182" s="218" t="s">
        <v>139</v>
      </c>
      <c r="E182" s="219" t="s">
        <v>239</v>
      </c>
      <c r="F182" s="220" t="s">
        <v>240</v>
      </c>
      <c r="G182" s="221" t="s">
        <v>142</v>
      </c>
      <c r="H182" s="222">
        <v>224.19</v>
      </c>
      <c r="I182" s="223"/>
      <c r="J182" s="223"/>
      <c r="K182" s="224">
        <f>ROUND(P182*H182,2)</f>
        <v>0</v>
      </c>
      <c r="L182" s="220" t="s">
        <v>1</v>
      </c>
      <c r="M182" s="41"/>
      <c r="N182" s="225" t="s">
        <v>1</v>
      </c>
      <c r="O182" s="226" t="s">
        <v>40</v>
      </c>
      <c r="P182" s="227">
        <f>I182+J182</f>
        <v>0</v>
      </c>
      <c r="Q182" s="227">
        <f>ROUND(I182*H182,2)</f>
        <v>0</v>
      </c>
      <c r="R182" s="227">
        <f>ROUND(J182*H182,2)</f>
        <v>0</v>
      </c>
      <c r="S182" s="88"/>
      <c r="T182" s="228">
        <f>S182*H182</f>
        <v>0</v>
      </c>
      <c r="U182" s="228">
        <v>0</v>
      </c>
      <c r="V182" s="228">
        <f>U182*H182</f>
        <v>0</v>
      </c>
      <c r="W182" s="228">
        <v>0</v>
      </c>
      <c r="X182" s="229">
        <f>W182*H182</f>
        <v>0</v>
      </c>
      <c r="Y182" s="35"/>
      <c r="Z182" s="35"/>
      <c r="AA182" s="35"/>
      <c r="AB182" s="35"/>
      <c r="AC182" s="35"/>
      <c r="AD182" s="35"/>
      <c r="AE182" s="35"/>
      <c r="AR182" s="230" t="s">
        <v>143</v>
      </c>
      <c r="AT182" s="230" t="s">
        <v>139</v>
      </c>
      <c r="AU182" s="230" t="s">
        <v>87</v>
      </c>
      <c r="AY182" s="14" t="s">
        <v>137</v>
      </c>
      <c r="BE182" s="231">
        <f>IF(O182="základní",K182,0)</f>
        <v>0</v>
      </c>
      <c r="BF182" s="231">
        <f>IF(O182="snížená",K182,0)</f>
        <v>0</v>
      </c>
      <c r="BG182" s="231">
        <f>IF(O182="zákl. přenesená",K182,0)</f>
        <v>0</v>
      </c>
      <c r="BH182" s="231">
        <f>IF(O182="sníž. přenesená",K182,0)</f>
        <v>0</v>
      </c>
      <c r="BI182" s="231">
        <f>IF(O182="nulová",K182,0)</f>
        <v>0</v>
      </c>
      <c r="BJ182" s="14" t="s">
        <v>85</v>
      </c>
      <c r="BK182" s="231">
        <f>ROUND(P182*H182,2)</f>
        <v>0</v>
      </c>
      <c r="BL182" s="14" t="s">
        <v>143</v>
      </c>
      <c r="BM182" s="230" t="s">
        <v>241</v>
      </c>
    </row>
    <row r="183" spans="1:47" s="2" customFormat="1" ht="12">
      <c r="A183" s="35"/>
      <c r="B183" s="36"/>
      <c r="C183" s="37"/>
      <c r="D183" s="232" t="s">
        <v>145</v>
      </c>
      <c r="E183" s="37"/>
      <c r="F183" s="233" t="s">
        <v>240</v>
      </c>
      <c r="G183" s="37"/>
      <c r="H183" s="37"/>
      <c r="I183" s="234"/>
      <c r="J183" s="234"/>
      <c r="K183" s="37"/>
      <c r="L183" s="37"/>
      <c r="M183" s="41"/>
      <c r="N183" s="235"/>
      <c r="O183" s="236"/>
      <c r="P183" s="88"/>
      <c r="Q183" s="88"/>
      <c r="R183" s="88"/>
      <c r="S183" s="88"/>
      <c r="T183" s="88"/>
      <c r="U183" s="88"/>
      <c r="V183" s="88"/>
      <c r="W183" s="88"/>
      <c r="X183" s="89"/>
      <c r="Y183" s="35"/>
      <c r="Z183" s="35"/>
      <c r="AA183" s="35"/>
      <c r="AB183" s="35"/>
      <c r="AC183" s="35"/>
      <c r="AD183" s="35"/>
      <c r="AE183" s="35"/>
      <c r="AT183" s="14" t="s">
        <v>145</v>
      </c>
      <c r="AU183" s="14" t="s">
        <v>87</v>
      </c>
    </row>
    <row r="184" spans="1:65" s="2" customFormat="1" ht="76.35" customHeight="1">
      <c r="A184" s="35"/>
      <c r="B184" s="36"/>
      <c r="C184" s="218" t="s">
        <v>242</v>
      </c>
      <c r="D184" s="218" t="s">
        <v>139</v>
      </c>
      <c r="E184" s="219" t="s">
        <v>243</v>
      </c>
      <c r="F184" s="220" t="s">
        <v>244</v>
      </c>
      <c r="G184" s="221" t="s">
        <v>142</v>
      </c>
      <c r="H184" s="222">
        <v>154.19</v>
      </c>
      <c r="I184" s="223"/>
      <c r="J184" s="223"/>
      <c r="K184" s="224">
        <f>ROUND(P184*H184,2)</f>
        <v>0</v>
      </c>
      <c r="L184" s="220" t="s">
        <v>1</v>
      </c>
      <c r="M184" s="41"/>
      <c r="N184" s="225" t="s">
        <v>1</v>
      </c>
      <c r="O184" s="226" t="s">
        <v>40</v>
      </c>
      <c r="P184" s="227">
        <f>I184+J184</f>
        <v>0</v>
      </c>
      <c r="Q184" s="227">
        <f>ROUND(I184*H184,2)</f>
        <v>0</v>
      </c>
      <c r="R184" s="227">
        <f>ROUND(J184*H184,2)</f>
        <v>0</v>
      </c>
      <c r="S184" s="88"/>
      <c r="T184" s="228">
        <f>S184*H184</f>
        <v>0</v>
      </c>
      <c r="U184" s="228">
        <v>0</v>
      </c>
      <c r="V184" s="228">
        <f>U184*H184</f>
        <v>0</v>
      </c>
      <c r="W184" s="228">
        <v>0</v>
      </c>
      <c r="X184" s="229">
        <f>W184*H184</f>
        <v>0</v>
      </c>
      <c r="Y184" s="35"/>
      <c r="Z184" s="35"/>
      <c r="AA184" s="35"/>
      <c r="AB184" s="35"/>
      <c r="AC184" s="35"/>
      <c r="AD184" s="35"/>
      <c r="AE184" s="35"/>
      <c r="AR184" s="230" t="s">
        <v>143</v>
      </c>
      <c r="AT184" s="230" t="s">
        <v>139</v>
      </c>
      <c r="AU184" s="230" t="s">
        <v>87</v>
      </c>
      <c r="AY184" s="14" t="s">
        <v>137</v>
      </c>
      <c r="BE184" s="231">
        <f>IF(O184="základní",K184,0)</f>
        <v>0</v>
      </c>
      <c r="BF184" s="231">
        <f>IF(O184="snížená",K184,0)</f>
        <v>0</v>
      </c>
      <c r="BG184" s="231">
        <f>IF(O184="zákl. přenesená",K184,0)</f>
        <v>0</v>
      </c>
      <c r="BH184" s="231">
        <f>IF(O184="sníž. přenesená",K184,0)</f>
        <v>0</v>
      </c>
      <c r="BI184" s="231">
        <f>IF(O184="nulová",K184,0)</f>
        <v>0</v>
      </c>
      <c r="BJ184" s="14" t="s">
        <v>85</v>
      </c>
      <c r="BK184" s="231">
        <f>ROUND(P184*H184,2)</f>
        <v>0</v>
      </c>
      <c r="BL184" s="14" t="s">
        <v>143</v>
      </c>
      <c r="BM184" s="230" t="s">
        <v>245</v>
      </c>
    </row>
    <row r="185" spans="1:47" s="2" customFormat="1" ht="12">
      <c r="A185" s="35"/>
      <c r="B185" s="36"/>
      <c r="C185" s="37"/>
      <c r="D185" s="232" t="s">
        <v>145</v>
      </c>
      <c r="E185" s="37"/>
      <c r="F185" s="233" t="s">
        <v>246</v>
      </c>
      <c r="G185" s="37"/>
      <c r="H185" s="37"/>
      <c r="I185" s="234"/>
      <c r="J185" s="234"/>
      <c r="K185" s="37"/>
      <c r="L185" s="37"/>
      <c r="M185" s="41"/>
      <c r="N185" s="235"/>
      <c r="O185" s="236"/>
      <c r="P185" s="88"/>
      <c r="Q185" s="88"/>
      <c r="R185" s="88"/>
      <c r="S185" s="88"/>
      <c r="T185" s="88"/>
      <c r="U185" s="88"/>
      <c r="V185" s="88"/>
      <c r="W185" s="88"/>
      <c r="X185" s="89"/>
      <c r="Y185" s="35"/>
      <c r="Z185" s="35"/>
      <c r="AA185" s="35"/>
      <c r="AB185" s="35"/>
      <c r="AC185" s="35"/>
      <c r="AD185" s="35"/>
      <c r="AE185" s="35"/>
      <c r="AT185" s="14" t="s">
        <v>145</v>
      </c>
      <c r="AU185" s="14" t="s">
        <v>87</v>
      </c>
    </row>
    <row r="186" spans="1:65" s="2" customFormat="1" ht="21.75" customHeight="1">
      <c r="A186" s="35"/>
      <c r="B186" s="36"/>
      <c r="C186" s="237" t="s">
        <v>247</v>
      </c>
      <c r="D186" s="237" t="s">
        <v>179</v>
      </c>
      <c r="E186" s="238" t="s">
        <v>248</v>
      </c>
      <c r="F186" s="239" t="s">
        <v>249</v>
      </c>
      <c r="G186" s="240" t="s">
        <v>142</v>
      </c>
      <c r="H186" s="241">
        <v>44.838</v>
      </c>
      <c r="I186" s="242"/>
      <c r="J186" s="243"/>
      <c r="K186" s="244">
        <f>ROUND(P186*H186,2)</f>
        <v>0</v>
      </c>
      <c r="L186" s="239" t="s">
        <v>1</v>
      </c>
      <c r="M186" s="245"/>
      <c r="N186" s="246" t="s">
        <v>1</v>
      </c>
      <c r="O186" s="226" t="s">
        <v>40</v>
      </c>
      <c r="P186" s="227">
        <f>I186+J186</f>
        <v>0</v>
      </c>
      <c r="Q186" s="227">
        <f>ROUND(I186*H186,2)</f>
        <v>0</v>
      </c>
      <c r="R186" s="227">
        <f>ROUND(J186*H186,2)</f>
        <v>0</v>
      </c>
      <c r="S186" s="88"/>
      <c r="T186" s="228">
        <f>S186*H186</f>
        <v>0</v>
      </c>
      <c r="U186" s="228">
        <v>0</v>
      </c>
      <c r="V186" s="228">
        <f>U186*H186</f>
        <v>0</v>
      </c>
      <c r="W186" s="228">
        <v>0</v>
      </c>
      <c r="X186" s="229">
        <f>W186*H186</f>
        <v>0</v>
      </c>
      <c r="Y186" s="35"/>
      <c r="Z186" s="35"/>
      <c r="AA186" s="35"/>
      <c r="AB186" s="35"/>
      <c r="AC186" s="35"/>
      <c r="AD186" s="35"/>
      <c r="AE186" s="35"/>
      <c r="AR186" s="230" t="s">
        <v>170</v>
      </c>
      <c r="AT186" s="230" t="s">
        <v>179</v>
      </c>
      <c r="AU186" s="230" t="s">
        <v>87</v>
      </c>
      <c r="AY186" s="14" t="s">
        <v>137</v>
      </c>
      <c r="BE186" s="231">
        <f>IF(O186="základní",K186,0)</f>
        <v>0</v>
      </c>
      <c r="BF186" s="231">
        <f>IF(O186="snížená",K186,0)</f>
        <v>0</v>
      </c>
      <c r="BG186" s="231">
        <f>IF(O186="zákl. přenesená",K186,0)</f>
        <v>0</v>
      </c>
      <c r="BH186" s="231">
        <f>IF(O186="sníž. přenesená",K186,0)</f>
        <v>0</v>
      </c>
      <c r="BI186" s="231">
        <f>IF(O186="nulová",K186,0)</f>
        <v>0</v>
      </c>
      <c r="BJ186" s="14" t="s">
        <v>85</v>
      </c>
      <c r="BK186" s="231">
        <f>ROUND(P186*H186,2)</f>
        <v>0</v>
      </c>
      <c r="BL186" s="14" t="s">
        <v>143</v>
      </c>
      <c r="BM186" s="230" t="s">
        <v>250</v>
      </c>
    </row>
    <row r="187" spans="1:47" s="2" customFormat="1" ht="12">
      <c r="A187" s="35"/>
      <c r="B187" s="36"/>
      <c r="C187" s="37"/>
      <c r="D187" s="232" t="s">
        <v>145</v>
      </c>
      <c r="E187" s="37"/>
      <c r="F187" s="233" t="s">
        <v>249</v>
      </c>
      <c r="G187" s="37"/>
      <c r="H187" s="37"/>
      <c r="I187" s="234"/>
      <c r="J187" s="234"/>
      <c r="K187" s="37"/>
      <c r="L187" s="37"/>
      <c r="M187" s="41"/>
      <c r="N187" s="235"/>
      <c r="O187" s="236"/>
      <c r="P187" s="88"/>
      <c r="Q187" s="88"/>
      <c r="R187" s="88"/>
      <c r="S187" s="88"/>
      <c r="T187" s="88"/>
      <c r="U187" s="88"/>
      <c r="V187" s="88"/>
      <c r="W187" s="88"/>
      <c r="X187" s="89"/>
      <c r="Y187" s="35"/>
      <c r="Z187" s="35"/>
      <c r="AA187" s="35"/>
      <c r="AB187" s="35"/>
      <c r="AC187" s="35"/>
      <c r="AD187" s="35"/>
      <c r="AE187" s="35"/>
      <c r="AT187" s="14" t="s">
        <v>145</v>
      </c>
      <c r="AU187" s="14" t="s">
        <v>87</v>
      </c>
    </row>
    <row r="188" spans="1:65" s="2" customFormat="1" ht="76.35" customHeight="1">
      <c r="A188" s="35"/>
      <c r="B188" s="36"/>
      <c r="C188" s="218" t="s">
        <v>251</v>
      </c>
      <c r="D188" s="218" t="s">
        <v>139</v>
      </c>
      <c r="E188" s="219" t="s">
        <v>252</v>
      </c>
      <c r="F188" s="220" t="s">
        <v>253</v>
      </c>
      <c r="G188" s="221" t="s">
        <v>142</v>
      </c>
      <c r="H188" s="222">
        <v>70</v>
      </c>
      <c r="I188" s="223"/>
      <c r="J188" s="223"/>
      <c r="K188" s="224">
        <f>ROUND(P188*H188,2)</f>
        <v>0</v>
      </c>
      <c r="L188" s="220" t="s">
        <v>1</v>
      </c>
      <c r="M188" s="41"/>
      <c r="N188" s="225" t="s">
        <v>1</v>
      </c>
      <c r="O188" s="226" t="s">
        <v>40</v>
      </c>
      <c r="P188" s="227">
        <f>I188+J188</f>
        <v>0</v>
      </c>
      <c r="Q188" s="227">
        <f>ROUND(I188*H188,2)</f>
        <v>0</v>
      </c>
      <c r="R188" s="227">
        <f>ROUND(J188*H188,2)</f>
        <v>0</v>
      </c>
      <c r="S188" s="88"/>
      <c r="T188" s="228">
        <f>S188*H188</f>
        <v>0</v>
      </c>
      <c r="U188" s="228">
        <v>0</v>
      </c>
      <c r="V188" s="228">
        <f>U188*H188</f>
        <v>0</v>
      </c>
      <c r="W188" s="228">
        <v>0</v>
      </c>
      <c r="X188" s="229">
        <f>W188*H188</f>
        <v>0</v>
      </c>
      <c r="Y188" s="35"/>
      <c r="Z188" s="35"/>
      <c r="AA188" s="35"/>
      <c r="AB188" s="35"/>
      <c r="AC188" s="35"/>
      <c r="AD188" s="35"/>
      <c r="AE188" s="35"/>
      <c r="AR188" s="230" t="s">
        <v>143</v>
      </c>
      <c r="AT188" s="230" t="s">
        <v>139</v>
      </c>
      <c r="AU188" s="230" t="s">
        <v>87</v>
      </c>
      <c r="AY188" s="14" t="s">
        <v>137</v>
      </c>
      <c r="BE188" s="231">
        <f>IF(O188="základní",K188,0)</f>
        <v>0</v>
      </c>
      <c r="BF188" s="231">
        <f>IF(O188="snížená",K188,0)</f>
        <v>0</v>
      </c>
      <c r="BG188" s="231">
        <f>IF(O188="zákl. přenesená",K188,0)</f>
        <v>0</v>
      </c>
      <c r="BH188" s="231">
        <f>IF(O188="sníž. přenesená",K188,0)</f>
        <v>0</v>
      </c>
      <c r="BI188" s="231">
        <f>IF(O188="nulová",K188,0)</f>
        <v>0</v>
      </c>
      <c r="BJ188" s="14" t="s">
        <v>85</v>
      </c>
      <c r="BK188" s="231">
        <f>ROUND(P188*H188,2)</f>
        <v>0</v>
      </c>
      <c r="BL188" s="14" t="s">
        <v>143</v>
      </c>
      <c r="BM188" s="230" t="s">
        <v>254</v>
      </c>
    </row>
    <row r="189" spans="1:47" s="2" customFormat="1" ht="12">
      <c r="A189" s="35"/>
      <c r="B189" s="36"/>
      <c r="C189" s="37"/>
      <c r="D189" s="232" t="s">
        <v>145</v>
      </c>
      <c r="E189" s="37"/>
      <c r="F189" s="233" t="s">
        <v>255</v>
      </c>
      <c r="G189" s="37"/>
      <c r="H189" s="37"/>
      <c r="I189" s="234"/>
      <c r="J189" s="234"/>
      <c r="K189" s="37"/>
      <c r="L189" s="37"/>
      <c r="M189" s="41"/>
      <c r="N189" s="235"/>
      <c r="O189" s="236"/>
      <c r="P189" s="88"/>
      <c r="Q189" s="88"/>
      <c r="R189" s="88"/>
      <c r="S189" s="88"/>
      <c r="T189" s="88"/>
      <c r="U189" s="88"/>
      <c r="V189" s="88"/>
      <c r="W189" s="88"/>
      <c r="X189" s="89"/>
      <c r="Y189" s="35"/>
      <c r="Z189" s="35"/>
      <c r="AA189" s="35"/>
      <c r="AB189" s="35"/>
      <c r="AC189" s="35"/>
      <c r="AD189" s="35"/>
      <c r="AE189" s="35"/>
      <c r="AT189" s="14" t="s">
        <v>145</v>
      </c>
      <c r="AU189" s="14" t="s">
        <v>87</v>
      </c>
    </row>
    <row r="190" spans="1:63" s="12" customFormat="1" ht="22.8" customHeight="1">
      <c r="A190" s="12"/>
      <c r="B190" s="201"/>
      <c r="C190" s="202"/>
      <c r="D190" s="203" t="s">
        <v>76</v>
      </c>
      <c r="E190" s="216" t="s">
        <v>162</v>
      </c>
      <c r="F190" s="216" t="s">
        <v>256</v>
      </c>
      <c r="G190" s="202"/>
      <c r="H190" s="202"/>
      <c r="I190" s="205"/>
      <c r="J190" s="205"/>
      <c r="K190" s="217">
        <f>BK190</f>
        <v>0</v>
      </c>
      <c r="L190" s="202"/>
      <c r="M190" s="207"/>
      <c r="N190" s="208"/>
      <c r="O190" s="209"/>
      <c r="P190" s="209"/>
      <c r="Q190" s="210">
        <f>SUM(Q191:Q196)</f>
        <v>0</v>
      </c>
      <c r="R190" s="210">
        <f>SUM(R191:R196)</f>
        <v>0</v>
      </c>
      <c r="S190" s="209"/>
      <c r="T190" s="211">
        <f>SUM(T191:T196)</f>
        <v>0</v>
      </c>
      <c r="U190" s="209"/>
      <c r="V190" s="211">
        <f>SUM(V191:V196)</f>
        <v>0</v>
      </c>
      <c r="W190" s="209"/>
      <c r="X190" s="212">
        <f>SUM(X191:X196)</f>
        <v>0</v>
      </c>
      <c r="Y190" s="12"/>
      <c r="Z190" s="12"/>
      <c r="AA190" s="12"/>
      <c r="AB190" s="12"/>
      <c r="AC190" s="12"/>
      <c r="AD190" s="12"/>
      <c r="AE190" s="12"/>
      <c r="AR190" s="213" t="s">
        <v>85</v>
      </c>
      <c r="AT190" s="214" t="s">
        <v>76</v>
      </c>
      <c r="AU190" s="214" t="s">
        <v>85</v>
      </c>
      <c r="AY190" s="213" t="s">
        <v>137</v>
      </c>
      <c r="BK190" s="215">
        <f>SUM(BK191:BK196)</f>
        <v>0</v>
      </c>
    </row>
    <row r="191" spans="1:65" s="2" customFormat="1" ht="16.5" customHeight="1">
      <c r="A191" s="35"/>
      <c r="B191" s="36"/>
      <c r="C191" s="218" t="s">
        <v>257</v>
      </c>
      <c r="D191" s="218" t="s">
        <v>139</v>
      </c>
      <c r="E191" s="219" t="s">
        <v>258</v>
      </c>
      <c r="F191" s="220" t="s">
        <v>259</v>
      </c>
      <c r="G191" s="221" t="s">
        <v>142</v>
      </c>
      <c r="H191" s="222">
        <v>221.731</v>
      </c>
      <c r="I191" s="223"/>
      <c r="J191" s="223"/>
      <c r="K191" s="224">
        <f>ROUND(P191*H191,2)</f>
        <v>0</v>
      </c>
      <c r="L191" s="220" t="s">
        <v>1</v>
      </c>
      <c r="M191" s="41"/>
      <c r="N191" s="225" t="s">
        <v>1</v>
      </c>
      <c r="O191" s="226" t="s">
        <v>40</v>
      </c>
      <c r="P191" s="227">
        <f>I191+J191</f>
        <v>0</v>
      </c>
      <c r="Q191" s="227">
        <f>ROUND(I191*H191,2)</f>
        <v>0</v>
      </c>
      <c r="R191" s="227">
        <f>ROUND(J191*H191,2)</f>
        <v>0</v>
      </c>
      <c r="S191" s="88"/>
      <c r="T191" s="228">
        <f>S191*H191</f>
        <v>0</v>
      </c>
      <c r="U191" s="228">
        <v>0</v>
      </c>
      <c r="V191" s="228">
        <f>U191*H191</f>
        <v>0</v>
      </c>
      <c r="W191" s="228">
        <v>0</v>
      </c>
      <c r="X191" s="229">
        <f>W191*H191</f>
        <v>0</v>
      </c>
      <c r="Y191" s="35"/>
      <c r="Z191" s="35"/>
      <c r="AA191" s="35"/>
      <c r="AB191" s="35"/>
      <c r="AC191" s="35"/>
      <c r="AD191" s="35"/>
      <c r="AE191" s="35"/>
      <c r="AR191" s="230" t="s">
        <v>143</v>
      </c>
      <c r="AT191" s="230" t="s">
        <v>139</v>
      </c>
      <c r="AU191" s="230" t="s">
        <v>87</v>
      </c>
      <c r="AY191" s="14" t="s">
        <v>137</v>
      </c>
      <c r="BE191" s="231">
        <f>IF(O191="základní",K191,0)</f>
        <v>0</v>
      </c>
      <c r="BF191" s="231">
        <f>IF(O191="snížená",K191,0)</f>
        <v>0</v>
      </c>
      <c r="BG191" s="231">
        <f>IF(O191="zákl. přenesená",K191,0)</f>
        <v>0</v>
      </c>
      <c r="BH191" s="231">
        <f>IF(O191="sníž. přenesená",K191,0)</f>
        <v>0</v>
      </c>
      <c r="BI191" s="231">
        <f>IF(O191="nulová",K191,0)</f>
        <v>0</v>
      </c>
      <c r="BJ191" s="14" t="s">
        <v>85</v>
      </c>
      <c r="BK191" s="231">
        <f>ROUND(P191*H191,2)</f>
        <v>0</v>
      </c>
      <c r="BL191" s="14" t="s">
        <v>143</v>
      </c>
      <c r="BM191" s="230" t="s">
        <v>260</v>
      </c>
    </row>
    <row r="192" spans="1:47" s="2" customFormat="1" ht="12">
      <c r="A192" s="35"/>
      <c r="B192" s="36"/>
      <c r="C192" s="37"/>
      <c r="D192" s="232" t="s">
        <v>145</v>
      </c>
      <c r="E192" s="37"/>
      <c r="F192" s="233" t="s">
        <v>259</v>
      </c>
      <c r="G192" s="37"/>
      <c r="H192" s="37"/>
      <c r="I192" s="234"/>
      <c r="J192" s="234"/>
      <c r="K192" s="37"/>
      <c r="L192" s="37"/>
      <c r="M192" s="41"/>
      <c r="N192" s="235"/>
      <c r="O192" s="236"/>
      <c r="P192" s="88"/>
      <c r="Q192" s="88"/>
      <c r="R192" s="88"/>
      <c r="S192" s="88"/>
      <c r="T192" s="88"/>
      <c r="U192" s="88"/>
      <c r="V192" s="88"/>
      <c r="W192" s="88"/>
      <c r="X192" s="89"/>
      <c r="Y192" s="35"/>
      <c r="Z192" s="35"/>
      <c r="AA192" s="35"/>
      <c r="AB192" s="35"/>
      <c r="AC192" s="35"/>
      <c r="AD192" s="35"/>
      <c r="AE192" s="35"/>
      <c r="AT192" s="14" t="s">
        <v>145</v>
      </c>
      <c r="AU192" s="14" t="s">
        <v>87</v>
      </c>
    </row>
    <row r="193" spans="1:65" s="2" customFormat="1" ht="44.25" customHeight="1">
      <c r="A193" s="35"/>
      <c r="B193" s="36"/>
      <c r="C193" s="218" t="s">
        <v>261</v>
      </c>
      <c r="D193" s="218" t="s">
        <v>139</v>
      </c>
      <c r="E193" s="219" t="s">
        <v>262</v>
      </c>
      <c r="F193" s="220" t="s">
        <v>263</v>
      </c>
      <c r="G193" s="221" t="s">
        <v>201</v>
      </c>
      <c r="H193" s="222">
        <v>232.034</v>
      </c>
      <c r="I193" s="223"/>
      <c r="J193" s="223"/>
      <c r="K193" s="224">
        <f>ROUND(P193*H193,2)</f>
        <v>0</v>
      </c>
      <c r="L193" s="220" t="s">
        <v>1</v>
      </c>
      <c r="M193" s="41"/>
      <c r="N193" s="225" t="s">
        <v>1</v>
      </c>
      <c r="O193" s="226" t="s">
        <v>40</v>
      </c>
      <c r="P193" s="227">
        <f>I193+J193</f>
        <v>0</v>
      </c>
      <c r="Q193" s="227">
        <f>ROUND(I193*H193,2)</f>
        <v>0</v>
      </c>
      <c r="R193" s="227">
        <f>ROUND(J193*H193,2)</f>
        <v>0</v>
      </c>
      <c r="S193" s="88"/>
      <c r="T193" s="228">
        <f>S193*H193</f>
        <v>0</v>
      </c>
      <c r="U193" s="228">
        <v>0</v>
      </c>
      <c r="V193" s="228">
        <f>U193*H193</f>
        <v>0</v>
      </c>
      <c r="W193" s="228">
        <v>0</v>
      </c>
      <c r="X193" s="229">
        <f>W193*H193</f>
        <v>0</v>
      </c>
      <c r="Y193" s="35"/>
      <c r="Z193" s="35"/>
      <c r="AA193" s="35"/>
      <c r="AB193" s="35"/>
      <c r="AC193" s="35"/>
      <c r="AD193" s="35"/>
      <c r="AE193" s="35"/>
      <c r="AR193" s="230" t="s">
        <v>143</v>
      </c>
      <c r="AT193" s="230" t="s">
        <v>139</v>
      </c>
      <c r="AU193" s="230" t="s">
        <v>87</v>
      </c>
      <c r="AY193" s="14" t="s">
        <v>137</v>
      </c>
      <c r="BE193" s="231">
        <f>IF(O193="základní",K193,0)</f>
        <v>0</v>
      </c>
      <c r="BF193" s="231">
        <f>IF(O193="snížená",K193,0)</f>
        <v>0</v>
      </c>
      <c r="BG193" s="231">
        <f>IF(O193="zákl. přenesená",K193,0)</f>
        <v>0</v>
      </c>
      <c r="BH193" s="231">
        <f>IF(O193="sníž. přenesená",K193,0)</f>
        <v>0</v>
      </c>
      <c r="BI193" s="231">
        <f>IF(O193="nulová",K193,0)</f>
        <v>0</v>
      </c>
      <c r="BJ193" s="14" t="s">
        <v>85</v>
      </c>
      <c r="BK193" s="231">
        <f>ROUND(P193*H193,2)</f>
        <v>0</v>
      </c>
      <c r="BL193" s="14" t="s">
        <v>143</v>
      </c>
      <c r="BM193" s="230" t="s">
        <v>264</v>
      </c>
    </row>
    <row r="194" spans="1:47" s="2" customFormat="1" ht="12">
      <c r="A194" s="35"/>
      <c r="B194" s="36"/>
      <c r="C194" s="37"/>
      <c r="D194" s="232" t="s">
        <v>145</v>
      </c>
      <c r="E194" s="37"/>
      <c r="F194" s="233" t="s">
        <v>263</v>
      </c>
      <c r="G194" s="37"/>
      <c r="H194" s="37"/>
      <c r="I194" s="234"/>
      <c r="J194" s="234"/>
      <c r="K194" s="37"/>
      <c r="L194" s="37"/>
      <c r="M194" s="41"/>
      <c r="N194" s="235"/>
      <c r="O194" s="236"/>
      <c r="P194" s="88"/>
      <c r="Q194" s="88"/>
      <c r="R194" s="88"/>
      <c r="S194" s="88"/>
      <c r="T194" s="88"/>
      <c r="U194" s="88"/>
      <c r="V194" s="88"/>
      <c r="W194" s="88"/>
      <c r="X194" s="89"/>
      <c r="Y194" s="35"/>
      <c r="Z194" s="35"/>
      <c r="AA194" s="35"/>
      <c r="AB194" s="35"/>
      <c r="AC194" s="35"/>
      <c r="AD194" s="35"/>
      <c r="AE194" s="35"/>
      <c r="AT194" s="14" t="s">
        <v>145</v>
      </c>
      <c r="AU194" s="14" t="s">
        <v>87</v>
      </c>
    </row>
    <row r="195" spans="1:65" s="2" customFormat="1" ht="37.8" customHeight="1">
      <c r="A195" s="35"/>
      <c r="B195" s="36"/>
      <c r="C195" s="218" t="s">
        <v>265</v>
      </c>
      <c r="D195" s="218" t="s">
        <v>139</v>
      </c>
      <c r="E195" s="219" t="s">
        <v>266</v>
      </c>
      <c r="F195" s="220" t="s">
        <v>267</v>
      </c>
      <c r="G195" s="221" t="s">
        <v>201</v>
      </c>
      <c r="H195" s="222">
        <v>232.034</v>
      </c>
      <c r="I195" s="223"/>
      <c r="J195" s="223"/>
      <c r="K195" s="224">
        <f>ROUND(P195*H195,2)</f>
        <v>0</v>
      </c>
      <c r="L195" s="220" t="s">
        <v>1</v>
      </c>
      <c r="M195" s="41"/>
      <c r="N195" s="225" t="s">
        <v>1</v>
      </c>
      <c r="O195" s="226" t="s">
        <v>40</v>
      </c>
      <c r="P195" s="227">
        <f>I195+J195</f>
        <v>0</v>
      </c>
      <c r="Q195" s="227">
        <f>ROUND(I195*H195,2)</f>
        <v>0</v>
      </c>
      <c r="R195" s="227">
        <f>ROUND(J195*H195,2)</f>
        <v>0</v>
      </c>
      <c r="S195" s="88"/>
      <c r="T195" s="228">
        <f>S195*H195</f>
        <v>0</v>
      </c>
      <c r="U195" s="228">
        <v>0</v>
      </c>
      <c r="V195" s="228">
        <f>U195*H195</f>
        <v>0</v>
      </c>
      <c r="W195" s="228">
        <v>0</v>
      </c>
      <c r="X195" s="229">
        <f>W195*H195</f>
        <v>0</v>
      </c>
      <c r="Y195" s="35"/>
      <c r="Z195" s="35"/>
      <c r="AA195" s="35"/>
      <c r="AB195" s="35"/>
      <c r="AC195" s="35"/>
      <c r="AD195" s="35"/>
      <c r="AE195" s="35"/>
      <c r="AR195" s="230" t="s">
        <v>143</v>
      </c>
      <c r="AT195" s="230" t="s">
        <v>139</v>
      </c>
      <c r="AU195" s="230" t="s">
        <v>87</v>
      </c>
      <c r="AY195" s="14" t="s">
        <v>137</v>
      </c>
      <c r="BE195" s="231">
        <f>IF(O195="základní",K195,0)</f>
        <v>0</v>
      </c>
      <c r="BF195" s="231">
        <f>IF(O195="snížená",K195,0)</f>
        <v>0</v>
      </c>
      <c r="BG195" s="231">
        <f>IF(O195="zákl. přenesená",K195,0)</f>
        <v>0</v>
      </c>
      <c r="BH195" s="231">
        <f>IF(O195="sníž. přenesená",K195,0)</f>
        <v>0</v>
      </c>
      <c r="BI195" s="231">
        <f>IF(O195="nulová",K195,0)</f>
        <v>0</v>
      </c>
      <c r="BJ195" s="14" t="s">
        <v>85</v>
      </c>
      <c r="BK195" s="231">
        <f>ROUND(P195*H195,2)</f>
        <v>0</v>
      </c>
      <c r="BL195" s="14" t="s">
        <v>143</v>
      </c>
      <c r="BM195" s="230" t="s">
        <v>268</v>
      </c>
    </row>
    <row r="196" spans="1:47" s="2" customFormat="1" ht="12">
      <c r="A196" s="35"/>
      <c r="B196" s="36"/>
      <c r="C196" s="37"/>
      <c r="D196" s="232" t="s">
        <v>145</v>
      </c>
      <c r="E196" s="37"/>
      <c r="F196" s="233" t="s">
        <v>267</v>
      </c>
      <c r="G196" s="37"/>
      <c r="H196" s="37"/>
      <c r="I196" s="234"/>
      <c r="J196" s="234"/>
      <c r="K196" s="37"/>
      <c r="L196" s="37"/>
      <c r="M196" s="41"/>
      <c r="N196" s="235"/>
      <c r="O196" s="236"/>
      <c r="P196" s="88"/>
      <c r="Q196" s="88"/>
      <c r="R196" s="88"/>
      <c r="S196" s="88"/>
      <c r="T196" s="88"/>
      <c r="U196" s="88"/>
      <c r="V196" s="88"/>
      <c r="W196" s="88"/>
      <c r="X196" s="89"/>
      <c r="Y196" s="35"/>
      <c r="Z196" s="35"/>
      <c r="AA196" s="35"/>
      <c r="AB196" s="35"/>
      <c r="AC196" s="35"/>
      <c r="AD196" s="35"/>
      <c r="AE196" s="35"/>
      <c r="AT196" s="14" t="s">
        <v>145</v>
      </c>
      <c r="AU196" s="14" t="s">
        <v>87</v>
      </c>
    </row>
    <row r="197" spans="1:63" s="12" customFormat="1" ht="22.8" customHeight="1">
      <c r="A197" s="12"/>
      <c r="B197" s="201"/>
      <c r="C197" s="202"/>
      <c r="D197" s="203" t="s">
        <v>76</v>
      </c>
      <c r="E197" s="216" t="s">
        <v>170</v>
      </c>
      <c r="F197" s="216" t="s">
        <v>269</v>
      </c>
      <c r="G197" s="202"/>
      <c r="H197" s="202"/>
      <c r="I197" s="205"/>
      <c r="J197" s="205"/>
      <c r="K197" s="217">
        <f>BK197</f>
        <v>0</v>
      </c>
      <c r="L197" s="202"/>
      <c r="M197" s="207"/>
      <c r="N197" s="208"/>
      <c r="O197" s="209"/>
      <c r="P197" s="209"/>
      <c r="Q197" s="210">
        <f>SUM(Q198:Q201)</f>
        <v>0</v>
      </c>
      <c r="R197" s="210">
        <f>SUM(R198:R201)</f>
        <v>0</v>
      </c>
      <c r="S197" s="209"/>
      <c r="T197" s="211">
        <f>SUM(T198:T201)</f>
        <v>0</v>
      </c>
      <c r="U197" s="209"/>
      <c r="V197" s="211">
        <f>SUM(V198:V201)</f>
        <v>0</v>
      </c>
      <c r="W197" s="209"/>
      <c r="X197" s="212">
        <f>SUM(X198:X201)</f>
        <v>0</v>
      </c>
      <c r="Y197" s="12"/>
      <c r="Z197" s="12"/>
      <c r="AA197" s="12"/>
      <c r="AB197" s="12"/>
      <c r="AC197" s="12"/>
      <c r="AD197" s="12"/>
      <c r="AE197" s="12"/>
      <c r="AR197" s="213" t="s">
        <v>85</v>
      </c>
      <c r="AT197" s="214" t="s">
        <v>76</v>
      </c>
      <c r="AU197" s="214" t="s">
        <v>85</v>
      </c>
      <c r="AY197" s="213" t="s">
        <v>137</v>
      </c>
      <c r="BK197" s="215">
        <f>SUM(BK198:BK201)</f>
        <v>0</v>
      </c>
    </row>
    <row r="198" spans="1:65" s="2" customFormat="1" ht="24.15" customHeight="1">
      <c r="A198" s="35"/>
      <c r="B198" s="36"/>
      <c r="C198" s="218" t="s">
        <v>270</v>
      </c>
      <c r="D198" s="218" t="s">
        <v>139</v>
      </c>
      <c r="E198" s="219" t="s">
        <v>271</v>
      </c>
      <c r="F198" s="220" t="s">
        <v>272</v>
      </c>
      <c r="G198" s="221" t="s">
        <v>152</v>
      </c>
      <c r="H198" s="222">
        <v>6</v>
      </c>
      <c r="I198" s="223"/>
      <c r="J198" s="223"/>
      <c r="K198" s="224">
        <f>ROUND(P198*H198,2)</f>
        <v>0</v>
      </c>
      <c r="L198" s="220" t="s">
        <v>1</v>
      </c>
      <c r="M198" s="41"/>
      <c r="N198" s="225" t="s">
        <v>1</v>
      </c>
      <c r="O198" s="226" t="s">
        <v>40</v>
      </c>
      <c r="P198" s="227">
        <f>I198+J198</f>
        <v>0</v>
      </c>
      <c r="Q198" s="227">
        <f>ROUND(I198*H198,2)</f>
        <v>0</v>
      </c>
      <c r="R198" s="227">
        <f>ROUND(J198*H198,2)</f>
        <v>0</v>
      </c>
      <c r="S198" s="88"/>
      <c r="T198" s="228">
        <f>S198*H198</f>
        <v>0</v>
      </c>
      <c r="U198" s="228">
        <v>0</v>
      </c>
      <c r="V198" s="228">
        <f>U198*H198</f>
        <v>0</v>
      </c>
      <c r="W198" s="228">
        <v>0</v>
      </c>
      <c r="X198" s="229">
        <f>W198*H198</f>
        <v>0</v>
      </c>
      <c r="Y198" s="35"/>
      <c r="Z198" s="35"/>
      <c r="AA198" s="35"/>
      <c r="AB198" s="35"/>
      <c r="AC198" s="35"/>
      <c r="AD198" s="35"/>
      <c r="AE198" s="35"/>
      <c r="AR198" s="230" t="s">
        <v>143</v>
      </c>
      <c r="AT198" s="230" t="s">
        <v>139</v>
      </c>
      <c r="AU198" s="230" t="s">
        <v>87</v>
      </c>
      <c r="AY198" s="14" t="s">
        <v>137</v>
      </c>
      <c r="BE198" s="231">
        <f>IF(O198="základní",K198,0)</f>
        <v>0</v>
      </c>
      <c r="BF198" s="231">
        <f>IF(O198="snížená",K198,0)</f>
        <v>0</v>
      </c>
      <c r="BG198" s="231">
        <f>IF(O198="zákl. přenesená",K198,0)</f>
        <v>0</v>
      </c>
      <c r="BH198" s="231">
        <f>IF(O198="sníž. přenesená",K198,0)</f>
        <v>0</v>
      </c>
      <c r="BI198" s="231">
        <f>IF(O198="nulová",K198,0)</f>
        <v>0</v>
      </c>
      <c r="BJ198" s="14" t="s">
        <v>85</v>
      </c>
      <c r="BK198" s="231">
        <f>ROUND(P198*H198,2)</f>
        <v>0</v>
      </c>
      <c r="BL198" s="14" t="s">
        <v>143</v>
      </c>
      <c r="BM198" s="230" t="s">
        <v>273</v>
      </c>
    </row>
    <row r="199" spans="1:47" s="2" customFormat="1" ht="12">
      <c r="A199" s="35"/>
      <c r="B199" s="36"/>
      <c r="C199" s="37"/>
      <c r="D199" s="232" t="s">
        <v>145</v>
      </c>
      <c r="E199" s="37"/>
      <c r="F199" s="233" t="s">
        <v>272</v>
      </c>
      <c r="G199" s="37"/>
      <c r="H199" s="37"/>
      <c r="I199" s="234"/>
      <c r="J199" s="234"/>
      <c r="K199" s="37"/>
      <c r="L199" s="37"/>
      <c r="M199" s="41"/>
      <c r="N199" s="235"/>
      <c r="O199" s="236"/>
      <c r="P199" s="88"/>
      <c r="Q199" s="88"/>
      <c r="R199" s="88"/>
      <c r="S199" s="88"/>
      <c r="T199" s="88"/>
      <c r="U199" s="88"/>
      <c r="V199" s="88"/>
      <c r="W199" s="88"/>
      <c r="X199" s="89"/>
      <c r="Y199" s="35"/>
      <c r="Z199" s="35"/>
      <c r="AA199" s="35"/>
      <c r="AB199" s="35"/>
      <c r="AC199" s="35"/>
      <c r="AD199" s="35"/>
      <c r="AE199" s="35"/>
      <c r="AT199" s="14" t="s">
        <v>145</v>
      </c>
      <c r="AU199" s="14" t="s">
        <v>87</v>
      </c>
    </row>
    <row r="200" spans="1:65" s="2" customFormat="1" ht="37.8" customHeight="1">
      <c r="A200" s="35"/>
      <c r="B200" s="36"/>
      <c r="C200" s="218" t="s">
        <v>274</v>
      </c>
      <c r="D200" s="218" t="s">
        <v>139</v>
      </c>
      <c r="E200" s="219" t="s">
        <v>275</v>
      </c>
      <c r="F200" s="220" t="s">
        <v>276</v>
      </c>
      <c r="G200" s="221" t="s">
        <v>152</v>
      </c>
      <c r="H200" s="222">
        <v>6</v>
      </c>
      <c r="I200" s="223"/>
      <c r="J200" s="223"/>
      <c r="K200" s="224">
        <f>ROUND(P200*H200,2)</f>
        <v>0</v>
      </c>
      <c r="L200" s="220" t="s">
        <v>1</v>
      </c>
      <c r="M200" s="41"/>
      <c r="N200" s="225" t="s">
        <v>1</v>
      </c>
      <c r="O200" s="226" t="s">
        <v>40</v>
      </c>
      <c r="P200" s="227">
        <f>I200+J200</f>
        <v>0</v>
      </c>
      <c r="Q200" s="227">
        <f>ROUND(I200*H200,2)</f>
        <v>0</v>
      </c>
      <c r="R200" s="227">
        <f>ROUND(J200*H200,2)</f>
        <v>0</v>
      </c>
      <c r="S200" s="88"/>
      <c r="T200" s="228">
        <f>S200*H200</f>
        <v>0</v>
      </c>
      <c r="U200" s="228">
        <v>0</v>
      </c>
      <c r="V200" s="228">
        <f>U200*H200</f>
        <v>0</v>
      </c>
      <c r="W200" s="228">
        <v>0</v>
      </c>
      <c r="X200" s="229">
        <f>W200*H200</f>
        <v>0</v>
      </c>
      <c r="Y200" s="35"/>
      <c r="Z200" s="35"/>
      <c r="AA200" s="35"/>
      <c r="AB200" s="35"/>
      <c r="AC200" s="35"/>
      <c r="AD200" s="35"/>
      <c r="AE200" s="35"/>
      <c r="AR200" s="230" t="s">
        <v>143</v>
      </c>
      <c r="AT200" s="230" t="s">
        <v>139</v>
      </c>
      <c r="AU200" s="230" t="s">
        <v>87</v>
      </c>
      <c r="AY200" s="14" t="s">
        <v>137</v>
      </c>
      <c r="BE200" s="231">
        <f>IF(O200="základní",K200,0)</f>
        <v>0</v>
      </c>
      <c r="BF200" s="231">
        <f>IF(O200="snížená",K200,0)</f>
        <v>0</v>
      </c>
      <c r="BG200" s="231">
        <f>IF(O200="zákl. přenesená",K200,0)</f>
        <v>0</v>
      </c>
      <c r="BH200" s="231">
        <f>IF(O200="sníž. přenesená",K200,0)</f>
        <v>0</v>
      </c>
      <c r="BI200" s="231">
        <f>IF(O200="nulová",K200,0)</f>
        <v>0</v>
      </c>
      <c r="BJ200" s="14" t="s">
        <v>85</v>
      </c>
      <c r="BK200" s="231">
        <f>ROUND(P200*H200,2)</f>
        <v>0</v>
      </c>
      <c r="BL200" s="14" t="s">
        <v>143</v>
      </c>
      <c r="BM200" s="230" t="s">
        <v>277</v>
      </c>
    </row>
    <row r="201" spans="1:47" s="2" customFormat="1" ht="12">
      <c r="A201" s="35"/>
      <c r="B201" s="36"/>
      <c r="C201" s="37"/>
      <c r="D201" s="232" t="s">
        <v>145</v>
      </c>
      <c r="E201" s="37"/>
      <c r="F201" s="233" t="s">
        <v>276</v>
      </c>
      <c r="G201" s="37"/>
      <c r="H201" s="37"/>
      <c r="I201" s="234"/>
      <c r="J201" s="234"/>
      <c r="K201" s="37"/>
      <c r="L201" s="37"/>
      <c r="M201" s="41"/>
      <c r="N201" s="235"/>
      <c r="O201" s="236"/>
      <c r="P201" s="88"/>
      <c r="Q201" s="88"/>
      <c r="R201" s="88"/>
      <c r="S201" s="88"/>
      <c r="T201" s="88"/>
      <c r="U201" s="88"/>
      <c r="V201" s="88"/>
      <c r="W201" s="88"/>
      <c r="X201" s="89"/>
      <c r="Y201" s="35"/>
      <c r="Z201" s="35"/>
      <c r="AA201" s="35"/>
      <c r="AB201" s="35"/>
      <c r="AC201" s="35"/>
      <c r="AD201" s="35"/>
      <c r="AE201" s="35"/>
      <c r="AT201" s="14" t="s">
        <v>145</v>
      </c>
      <c r="AU201" s="14" t="s">
        <v>87</v>
      </c>
    </row>
    <row r="202" spans="1:63" s="12" customFormat="1" ht="22.8" customHeight="1">
      <c r="A202" s="12"/>
      <c r="B202" s="201"/>
      <c r="C202" s="202"/>
      <c r="D202" s="203" t="s">
        <v>76</v>
      </c>
      <c r="E202" s="216" t="s">
        <v>174</v>
      </c>
      <c r="F202" s="216" t="s">
        <v>278</v>
      </c>
      <c r="G202" s="202"/>
      <c r="H202" s="202"/>
      <c r="I202" s="205"/>
      <c r="J202" s="205"/>
      <c r="K202" s="217">
        <f>BK202</f>
        <v>0</v>
      </c>
      <c r="L202" s="202"/>
      <c r="M202" s="207"/>
      <c r="N202" s="208"/>
      <c r="O202" s="209"/>
      <c r="P202" s="209"/>
      <c r="Q202" s="210">
        <f>SUM(Q203:Q212)</f>
        <v>0</v>
      </c>
      <c r="R202" s="210">
        <f>SUM(R203:R212)</f>
        <v>0</v>
      </c>
      <c r="S202" s="209"/>
      <c r="T202" s="211">
        <f>SUM(T203:T212)</f>
        <v>0</v>
      </c>
      <c r="U202" s="209"/>
      <c r="V202" s="211">
        <f>SUM(V203:V212)</f>
        <v>0</v>
      </c>
      <c r="W202" s="209"/>
      <c r="X202" s="212">
        <f>SUM(X203:X212)</f>
        <v>0</v>
      </c>
      <c r="Y202" s="12"/>
      <c r="Z202" s="12"/>
      <c r="AA202" s="12"/>
      <c r="AB202" s="12"/>
      <c r="AC202" s="12"/>
      <c r="AD202" s="12"/>
      <c r="AE202" s="12"/>
      <c r="AR202" s="213" t="s">
        <v>85</v>
      </c>
      <c r="AT202" s="214" t="s">
        <v>76</v>
      </c>
      <c r="AU202" s="214" t="s">
        <v>85</v>
      </c>
      <c r="AY202" s="213" t="s">
        <v>137</v>
      </c>
      <c r="BK202" s="215">
        <f>SUM(BK203:BK212)</f>
        <v>0</v>
      </c>
    </row>
    <row r="203" spans="1:65" s="2" customFormat="1" ht="24.15" customHeight="1">
      <c r="A203" s="35"/>
      <c r="B203" s="36"/>
      <c r="C203" s="218" t="s">
        <v>279</v>
      </c>
      <c r="D203" s="218" t="s">
        <v>139</v>
      </c>
      <c r="E203" s="219" t="s">
        <v>280</v>
      </c>
      <c r="F203" s="220" t="s">
        <v>281</v>
      </c>
      <c r="G203" s="221" t="s">
        <v>142</v>
      </c>
      <c r="H203" s="222">
        <v>258</v>
      </c>
      <c r="I203" s="223"/>
      <c r="J203" s="223"/>
      <c r="K203" s="224">
        <f>ROUND(P203*H203,2)</f>
        <v>0</v>
      </c>
      <c r="L203" s="220" t="s">
        <v>1</v>
      </c>
      <c r="M203" s="41"/>
      <c r="N203" s="225" t="s">
        <v>1</v>
      </c>
      <c r="O203" s="226" t="s">
        <v>40</v>
      </c>
      <c r="P203" s="227">
        <f>I203+J203</f>
        <v>0</v>
      </c>
      <c r="Q203" s="227">
        <f>ROUND(I203*H203,2)</f>
        <v>0</v>
      </c>
      <c r="R203" s="227">
        <f>ROUND(J203*H203,2)</f>
        <v>0</v>
      </c>
      <c r="S203" s="88"/>
      <c r="T203" s="228">
        <f>S203*H203</f>
        <v>0</v>
      </c>
      <c r="U203" s="228">
        <v>0</v>
      </c>
      <c r="V203" s="228">
        <f>U203*H203</f>
        <v>0</v>
      </c>
      <c r="W203" s="228">
        <v>0</v>
      </c>
      <c r="X203" s="229">
        <f>W203*H203</f>
        <v>0</v>
      </c>
      <c r="Y203" s="35"/>
      <c r="Z203" s="35"/>
      <c r="AA203" s="35"/>
      <c r="AB203" s="35"/>
      <c r="AC203" s="35"/>
      <c r="AD203" s="35"/>
      <c r="AE203" s="35"/>
      <c r="AR203" s="230" t="s">
        <v>143</v>
      </c>
      <c r="AT203" s="230" t="s">
        <v>139</v>
      </c>
      <c r="AU203" s="230" t="s">
        <v>87</v>
      </c>
      <c r="AY203" s="14" t="s">
        <v>137</v>
      </c>
      <c r="BE203" s="231">
        <f>IF(O203="základní",K203,0)</f>
        <v>0</v>
      </c>
      <c r="BF203" s="231">
        <f>IF(O203="snížená",K203,0)</f>
        <v>0</v>
      </c>
      <c r="BG203" s="231">
        <f>IF(O203="zákl. přenesená",K203,0)</f>
        <v>0</v>
      </c>
      <c r="BH203" s="231">
        <f>IF(O203="sníž. přenesená",K203,0)</f>
        <v>0</v>
      </c>
      <c r="BI203" s="231">
        <f>IF(O203="nulová",K203,0)</f>
        <v>0</v>
      </c>
      <c r="BJ203" s="14" t="s">
        <v>85</v>
      </c>
      <c r="BK203" s="231">
        <f>ROUND(P203*H203,2)</f>
        <v>0</v>
      </c>
      <c r="BL203" s="14" t="s">
        <v>143</v>
      </c>
      <c r="BM203" s="230" t="s">
        <v>282</v>
      </c>
    </row>
    <row r="204" spans="1:47" s="2" customFormat="1" ht="12">
      <c r="A204" s="35"/>
      <c r="B204" s="36"/>
      <c r="C204" s="37"/>
      <c r="D204" s="232" t="s">
        <v>145</v>
      </c>
      <c r="E204" s="37"/>
      <c r="F204" s="233" t="s">
        <v>281</v>
      </c>
      <c r="G204" s="37"/>
      <c r="H204" s="37"/>
      <c r="I204" s="234"/>
      <c r="J204" s="234"/>
      <c r="K204" s="37"/>
      <c r="L204" s="37"/>
      <c r="M204" s="41"/>
      <c r="N204" s="235"/>
      <c r="O204" s="236"/>
      <c r="P204" s="88"/>
      <c r="Q204" s="88"/>
      <c r="R204" s="88"/>
      <c r="S204" s="88"/>
      <c r="T204" s="88"/>
      <c r="U204" s="88"/>
      <c r="V204" s="88"/>
      <c r="W204" s="88"/>
      <c r="X204" s="89"/>
      <c r="Y204" s="35"/>
      <c r="Z204" s="35"/>
      <c r="AA204" s="35"/>
      <c r="AB204" s="35"/>
      <c r="AC204" s="35"/>
      <c r="AD204" s="35"/>
      <c r="AE204" s="35"/>
      <c r="AT204" s="14" t="s">
        <v>145</v>
      </c>
      <c r="AU204" s="14" t="s">
        <v>87</v>
      </c>
    </row>
    <row r="205" spans="1:65" s="2" customFormat="1" ht="24.15" customHeight="1">
      <c r="A205" s="35"/>
      <c r="B205" s="36"/>
      <c r="C205" s="218" t="s">
        <v>283</v>
      </c>
      <c r="D205" s="218" t="s">
        <v>139</v>
      </c>
      <c r="E205" s="219" t="s">
        <v>284</v>
      </c>
      <c r="F205" s="220" t="s">
        <v>285</v>
      </c>
      <c r="G205" s="221" t="s">
        <v>160</v>
      </c>
      <c r="H205" s="222">
        <v>0.84</v>
      </c>
      <c r="I205" s="223"/>
      <c r="J205" s="223"/>
      <c r="K205" s="224">
        <f>ROUND(P205*H205,2)</f>
        <v>0</v>
      </c>
      <c r="L205" s="220" t="s">
        <v>1</v>
      </c>
      <c r="M205" s="41"/>
      <c r="N205" s="225" t="s">
        <v>1</v>
      </c>
      <c r="O205" s="226" t="s">
        <v>40</v>
      </c>
      <c r="P205" s="227">
        <f>I205+J205</f>
        <v>0</v>
      </c>
      <c r="Q205" s="227">
        <f>ROUND(I205*H205,2)</f>
        <v>0</v>
      </c>
      <c r="R205" s="227">
        <f>ROUND(J205*H205,2)</f>
        <v>0</v>
      </c>
      <c r="S205" s="88"/>
      <c r="T205" s="228">
        <f>S205*H205</f>
        <v>0</v>
      </c>
      <c r="U205" s="228">
        <v>0</v>
      </c>
      <c r="V205" s="228">
        <f>U205*H205</f>
        <v>0</v>
      </c>
      <c r="W205" s="228">
        <v>0</v>
      </c>
      <c r="X205" s="229">
        <f>W205*H205</f>
        <v>0</v>
      </c>
      <c r="Y205" s="35"/>
      <c r="Z205" s="35"/>
      <c r="AA205" s="35"/>
      <c r="AB205" s="35"/>
      <c r="AC205" s="35"/>
      <c r="AD205" s="35"/>
      <c r="AE205" s="35"/>
      <c r="AR205" s="230" t="s">
        <v>143</v>
      </c>
      <c r="AT205" s="230" t="s">
        <v>139</v>
      </c>
      <c r="AU205" s="230" t="s">
        <v>87</v>
      </c>
      <c r="AY205" s="14" t="s">
        <v>137</v>
      </c>
      <c r="BE205" s="231">
        <f>IF(O205="základní",K205,0)</f>
        <v>0</v>
      </c>
      <c r="BF205" s="231">
        <f>IF(O205="snížená",K205,0)</f>
        <v>0</v>
      </c>
      <c r="BG205" s="231">
        <f>IF(O205="zákl. přenesená",K205,0)</f>
        <v>0</v>
      </c>
      <c r="BH205" s="231">
        <f>IF(O205="sníž. přenesená",K205,0)</f>
        <v>0</v>
      </c>
      <c r="BI205" s="231">
        <f>IF(O205="nulová",K205,0)</f>
        <v>0</v>
      </c>
      <c r="BJ205" s="14" t="s">
        <v>85</v>
      </c>
      <c r="BK205" s="231">
        <f>ROUND(P205*H205,2)</f>
        <v>0</v>
      </c>
      <c r="BL205" s="14" t="s">
        <v>143</v>
      </c>
      <c r="BM205" s="230" t="s">
        <v>286</v>
      </c>
    </row>
    <row r="206" spans="1:47" s="2" customFormat="1" ht="12">
      <c r="A206" s="35"/>
      <c r="B206" s="36"/>
      <c r="C206" s="37"/>
      <c r="D206" s="232" t="s">
        <v>145</v>
      </c>
      <c r="E206" s="37"/>
      <c r="F206" s="233" t="s">
        <v>285</v>
      </c>
      <c r="G206" s="37"/>
      <c r="H206" s="37"/>
      <c r="I206" s="234"/>
      <c r="J206" s="234"/>
      <c r="K206" s="37"/>
      <c r="L206" s="37"/>
      <c r="M206" s="41"/>
      <c r="N206" s="235"/>
      <c r="O206" s="236"/>
      <c r="P206" s="88"/>
      <c r="Q206" s="88"/>
      <c r="R206" s="88"/>
      <c r="S206" s="88"/>
      <c r="T206" s="88"/>
      <c r="U206" s="88"/>
      <c r="V206" s="88"/>
      <c r="W206" s="88"/>
      <c r="X206" s="89"/>
      <c r="Y206" s="35"/>
      <c r="Z206" s="35"/>
      <c r="AA206" s="35"/>
      <c r="AB206" s="35"/>
      <c r="AC206" s="35"/>
      <c r="AD206" s="35"/>
      <c r="AE206" s="35"/>
      <c r="AT206" s="14" t="s">
        <v>145</v>
      </c>
      <c r="AU206" s="14" t="s">
        <v>87</v>
      </c>
    </row>
    <row r="207" spans="1:65" s="2" customFormat="1" ht="37.8" customHeight="1">
      <c r="A207" s="35"/>
      <c r="B207" s="36"/>
      <c r="C207" s="218" t="s">
        <v>287</v>
      </c>
      <c r="D207" s="218" t="s">
        <v>139</v>
      </c>
      <c r="E207" s="219" t="s">
        <v>288</v>
      </c>
      <c r="F207" s="220" t="s">
        <v>289</v>
      </c>
      <c r="G207" s="221" t="s">
        <v>160</v>
      </c>
      <c r="H207" s="222">
        <v>2.688</v>
      </c>
      <c r="I207" s="223"/>
      <c r="J207" s="223"/>
      <c r="K207" s="224">
        <f>ROUND(P207*H207,2)</f>
        <v>0</v>
      </c>
      <c r="L207" s="220" t="s">
        <v>1</v>
      </c>
      <c r="M207" s="41"/>
      <c r="N207" s="225" t="s">
        <v>1</v>
      </c>
      <c r="O207" s="226" t="s">
        <v>40</v>
      </c>
      <c r="P207" s="227">
        <f>I207+J207</f>
        <v>0</v>
      </c>
      <c r="Q207" s="227">
        <f>ROUND(I207*H207,2)</f>
        <v>0</v>
      </c>
      <c r="R207" s="227">
        <f>ROUND(J207*H207,2)</f>
        <v>0</v>
      </c>
      <c r="S207" s="88"/>
      <c r="T207" s="228">
        <f>S207*H207</f>
        <v>0</v>
      </c>
      <c r="U207" s="228">
        <v>0</v>
      </c>
      <c r="V207" s="228">
        <f>U207*H207</f>
        <v>0</v>
      </c>
      <c r="W207" s="228">
        <v>0</v>
      </c>
      <c r="X207" s="229">
        <f>W207*H207</f>
        <v>0</v>
      </c>
      <c r="Y207" s="35"/>
      <c r="Z207" s="35"/>
      <c r="AA207" s="35"/>
      <c r="AB207" s="35"/>
      <c r="AC207" s="35"/>
      <c r="AD207" s="35"/>
      <c r="AE207" s="35"/>
      <c r="AR207" s="230" t="s">
        <v>143</v>
      </c>
      <c r="AT207" s="230" t="s">
        <v>139</v>
      </c>
      <c r="AU207" s="230" t="s">
        <v>87</v>
      </c>
      <c r="AY207" s="14" t="s">
        <v>137</v>
      </c>
      <c r="BE207" s="231">
        <f>IF(O207="základní",K207,0)</f>
        <v>0</v>
      </c>
      <c r="BF207" s="231">
        <f>IF(O207="snížená",K207,0)</f>
        <v>0</v>
      </c>
      <c r="BG207" s="231">
        <f>IF(O207="zákl. přenesená",K207,0)</f>
        <v>0</v>
      </c>
      <c r="BH207" s="231">
        <f>IF(O207="sníž. přenesená",K207,0)</f>
        <v>0</v>
      </c>
      <c r="BI207" s="231">
        <f>IF(O207="nulová",K207,0)</f>
        <v>0</v>
      </c>
      <c r="BJ207" s="14" t="s">
        <v>85</v>
      </c>
      <c r="BK207" s="231">
        <f>ROUND(P207*H207,2)</f>
        <v>0</v>
      </c>
      <c r="BL207" s="14" t="s">
        <v>143</v>
      </c>
      <c r="BM207" s="230" t="s">
        <v>290</v>
      </c>
    </row>
    <row r="208" spans="1:47" s="2" customFormat="1" ht="12">
      <c r="A208" s="35"/>
      <c r="B208" s="36"/>
      <c r="C208" s="37"/>
      <c r="D208" s="232" t="s">
        <v>145</v>
      </c>
      <c r="E208" s="37"/>
      <c r="F208" s="233" t="s">
        <v>289</v>
      </c>
      <c r="G208" s="37"/>
      <c r="H208" s="37"/>
      <c r="I208" s="234"/>
      <c r="J208" s="234"/>
      <c r="K208" s="37"/>
      <c r="L208" s="37"/>
      <c r="M208" s="41"/>
      <c r="N208" s="235"/>
      <c r="O208" s="236"/>
      <c r="P208" s="88"/>
      <c r="Q208" s="88"/>
      <c r="R208" s="88"/>
      <c r="S208" s="88"/>
      <c r="T208" s="88"/>
      <c r="U208" s="88"/>
      <c r="V208" s="88"/>
      <c r="W208" s="88"/>
      <c r="X208" s="89"/>
      <c r="Y208" s="35"/>
      <c r="Z208" s="35"/>
      <c r="AA208" s="35"/>
      <c r="AB208" s="35"/>
      <c r="AC208" s="35"/>
      <c r="AD208" s="35"/>
      <c r="AE208" s="35"/>
      <c r="AT208" s="14" t="s">
        <v>145</v>
      </c>
      <c r="AU208" s="14" t="s">
        <v>87</v>
      </c>
    </row>
    <row r="209" spans="1:65" s="2" customFormat="1" ht="44.25" customHeight="1">
      <c r="A209" s="35"/>
      <c r="B209" s="36"/>
      <c r="C209" s="218" t="s">
        <v>291</v>
      </c>
      <c r="D209" s="218" t="s">
        <v>139</v>
      </c>
      <c r="E209" s="219" t="s">
        <v>292</v>
      </c>
      <c r="F209" s="220" t="s">
        <v>293</v>
      </c>
      <c r="G209" s="221" t="s">
        <v>152</v>
      </c>
      <c r="H209" s="222">
        <v>2</v>
      </c>
      <c r="I209" s="223"/>
      <c r="J209" s="223"/>
      <c r="K209" s="224">
        <f>ROUND(P209*H209,2)</f>
        <v>0</v>
      </c>
      <c r="L209" s="220" t="s">
        <v>1</v>
      </c>
      <c r="M209" s="41"/>
      <c r="N209" s="225" t="s">
        <v>1</v>
      </c>
      <c r="O209" s="226" t="s">
        <v>40</v>
      </c>
      <c r="P209" s="227">
        <f>I209+J209</f>
        <v>0</v>
      </c>
      <c r="Q209" s="227">
        <f>ROUND(I209*H209,2)</f>
        <v>0</v>
      </c>
      <c r="R209" s="227">
        <f>ROUND(J209*H209,2)</f>
        <v>0</v>
      </c>
      <c r="S209" s="88"/>
      <c r="T209" s="228">
        <f>S209*H209</f>
        <v>0</v>
      </c>
      <c r="U209" s="228">
        <v>0</v>
      </c>
      <c r="V209" s="228">
        <f>U209*H209</f>
        <v>0</v>
      </c>
      <c r="W209" s="228">
        <v>0</v>
      </c>
      <c r="X209" s="229">
        <f>W209*H209</f>
        <v>0</v>
      </c>
      <c r="Y209" s="35"/>
      <c r="Z209" s="35"/>
      <c r="AA209" s="35"/>
      <c r="AB209" s="35"/>
      <c r="AC209" s="35"/>
      <c r="AD209" s="35"/>
      <c r="AE209" s="35"/>
      <c r="AR209" s="230" t="s">
        <v>143</v>
      </c>
      <c r="AT209" s="230" t="s">
        <v>139</v>
      </c>
      <c r="AU209" s="230" t="s">
        <v>87</v>
      </c>
      <c r="AY209" s="14" t="s">
        <v>137</v>
      </c>
      <c r="BE209" s="231">
        <f>IF(O209="základní",K209,0)</f>
        <v>0</v>
      </c>
      <c r="BF209" s="231">
        <f>IF(O209="snížená",K209,0)</f>
        <v>0</v>
      </c>
      <c r="BG209" s="231">
        <f>IF(O209="zákl. přenesená",K209,0)</f>
        <v>0</v>
      </c>
      <c r="BH209" s="231">
        <f>IF(O209="sníž. přenesená",K209,0)</f>
        <v>0</v>
      </c>
      <c r="BI209" s="231">
        <f>IF(O209="nulová",K209,0)</f>
        <v>0</v>
      </c>
      <c r="BJ209" s="14" t="s">
        <v>85</v>
      </c>
      <c r="BK209" s="231">
        <f>ROUND(P209*H209,2)</f>
        <v>0</v>
      </c>
      <c r="BL209" s="14" t="s">
        <v>143</v>
      </c>
      <c r="BM209" s="230" t="s">
        <v>294</v>
      </c>
    </row>
    <row r="210" spans="1:47" s="2" customFormat="1" ht="12">
      <c r="A210" s="35"/>
      <c r="B210" s="36"/>
      <c r="C210" s="37"/>
      <c r="D210" s="232" t="s">
        <v>145</v>
      </c>
      <c r="E210" s="37"/>
      <c r="F210" s="233" t="s">
        <v>293</v>
      </c>
      <c r="G210" s="37"/>
      <c r="H210" s="37"/>
      <c r="I210" s="234"/>
      <c r="J210" s="234"/>
      <c r="K210" s="37"/>
      <c r="L210" s="37"/>
      <c r="M210" s="41"/>
      <c r="N210" s="235"/>
      <c r="O210" s="236"/>
      <c r="P210" s="88"/>
      <c r="Q210" s="88"/>
      <c r="R210" s="88"/>
      <c r="S210" s="88"/>
      <c r="T210" s="88"/>
      <c r="U210" s="88"/>
      <c r="V210" s="88"/>
      <c r="W210" s="88"/>
      <c r="X210" s="89"/>
      <c r="Y210" s="35"/>
      <c r="Z210" s="35"/>
      <c r="AA210" s="35"/>
      <c r="AB210" s="35"/>
      <c r="AC210" s="35"/>
      <c r="AD210" s="35"/>
      <c r="AE210" s="35"/>
      <c r="AT210" s="14" t="s">
        <v>145</v>
      </c>
      <c r="AU210" s="14" t="s">
        <v>87</v>
      </c>
    </row>
    <row r="211" spans="1:65" s="2" customFormat="1" ht="55.5" customHeight="1">
      <c r="A211" s="35"/>
      <c r="B211" s="36"/>
      <c r="C211" s="218" t="s">
        <v>295</v>
      </c>
      <c r="D211" s="218" t="s">
        <v>139</v>
      </c>
      <c r="E211" s="219" t="s">
        <v>296</v>
      </c>
      <c r="F211" s="220" t="s">
        <v>297</v>
      </c>
      <c r="G211" s="221" t="s">
        <v>142</v>
      </c>
      <c r="H211" s="222">
        <v>70</v>
      </c>
      <c r="I211" s="223"/>
      <c r="J211" s="223"/>
      <c r="K211" s="224">
        <f>ROUND(P211*H211,2)</f>
        <v>0</v>
      </c>
      <c r="L211" s="220" t="s">
        <v>1</v>
      </c>
      <c r="M211" s="41"/>
      <c r="N211" s="225" t="s">
        <v>1</v>
      </c>
      <c r="O211" s="226" t="s">
        <v>40</v>
      </c>
      <c r="P211" s="227">
        <f>I211+J211</f>
        <v>0</v>
      </c>
      <c r="Q211" s="227">
        <f>ROUND(I211*H211,2)</f>
        <v>0</v>
      </c>
      <c r="R211" s="227">
        <f>ROUND(J211*H211,2)</f>
        <v>0</v>
      </c>
      <c r="S211" s="88"/>
      <c r="T211" s="228">
        <f>S211*H211</f>
        <v>0</v>
      </c>
      <c r="U211" s="228">
        <v>0</v>
      </c>
      <c r="V211" s="228">
        <f>U211*H211</f>
        <v>0</v>
      </c>
      <c r="W211" s="228">
        <v>0</v>
      </c>
      <c r="X211" s="229">
        <f>W211*H211</f>
        <v>0</v>
      </c>
      <c r="Y211" s="35"/>
      <c r="Z211" s="35"/>
      <c r="AA211" s="35"/>
      <c r="AB211" s="35"/>
      <c r="AC211" s="35"/>
      <c r="AD211" s="35"/>
      <c r="AE211" s="35"/>
      <c r="AR211" s="230" t="s">
        <v>143</v>
      </c>
      <c r="AT211" s="230" t="s">
        <v>139</v>
      </c>
      <c r="AU211" s="230" t="s">
        <v>87</v>
      </c>
      <c r="AY211" s="14" t="s">
        <v>137</v>
      </c>
      <c r="BE211" s="231">
        <f>IF(O211="základní",K211,0)</f>
        <v>0</v>
      </c>
      <c r="BF211" s="231">
        <f>IF(O211="snížená",K211,0)</f>
        <v>0</v>
      </c>
      <c r="BG211" s="231">
        <f>IF(O211="zákl. přenesená",K211,0)</f>
        <v>0</v>
      </c>
      <c r="BH211" s="231">
        <f>IF(O211="sníž. přenesená",K211,0)</f>
        <v>0</v>
      </c>
      <c r="BI211" s="231">
        <f>IF(O211="nulová",K211,0)</f>
        <v>0</v>
      </c>
      <c r="BJ211" s="14" t="s">
        <v>85</v>
      </c>
      <c r="BK211" s="231">
        <f>ROUND(P211*H211,2)</f>
        <v>0</v>
      </c>
      <c r="BL211" s="14" t="s">
        <v>143</v>
      </c>
      <c r="BM211" s="230" t="s">
        <v>298</v>
      </c>
    </row>
    <row r="212" spans="1:47" s="2" customFormat="1" ht="12">
      <c r="A212" s="35"/>
      <c r="B212" s="36"/>
      <c r="C212" s="37"/>
      <c r="D212" s="232" t="s">
        <v>145</v>
      </c>
      <c r="E212" s="37"/>
      <c r="F212" s="233" t="s">
        <v>297</v>
      </c>
      <c r="G212" s="37"/>
      <c r="H212" s="37"/>
      <c r="I212" s="234"/>
      <c r="J212" s="234"/>
      <c r="K212" s="37"/>
      <c r="L212" s="37"/>
      <c r="M212" s="41"/>
      <c r="N212" s="235"/>
      <c r="O212" s="236"/>
      <c r="P212" s="88"/>
      <c r="Q212" s="88"/>
      <c r="R212" s="88"/>
      <c r="S212" s="88"/>
      <c r="T212" s="88"/>
      <c r="U212" s="88"/>
      <c r="V212" s="88"/>
      <c r="W212" s="88"/>
      <c r="X212" s="89"/>
      <c r="Y212" s="35"/>
      <c r="Z212" s="35"/>
      <c r="AA212" s="35"/>
      <c r="AB212" s="35"/>
      <c r="AC212" s="35"/>
      <c r="AD212" s="35"/>
      <c r="AE212" s="35"/>
      <c r="AT212" s="14" t="s">
        <v>145</v>
      </c>
      <c r="AU212" s="14" t="s">
        <v>87</v>
      </c>
    </row>
    <row r="213" spans="1:63" s="12" customFormat="1" ht="22.8" customHeight="1">
      <c r="A213" s="12"/>
      <c r="B213" s="201"/>
      <c r="C213" s="202"/>
      <c r="D213" s="203" t="s">
        <v>76</v>
      </c>
      <c r="E213" s="216" t="s">
        <v>299</v>
      </c>
      <c r="F213" s="216" t="s">
        <v>300</v>
      </c>
      <c r="G213" s="202"/>
      <c r="H213" s="202"/>
      <c r="I213" s="205"/>
      <c r="J213" s="205"/>
      <c r="K213" s="217">
        <f>BK213</f>
        <v>0</v>
      </c>
      <c r="L213" s="202"/>
      <c r="M213" s="207"/>
      <c r="N213" s="208"/>
      <c r="O213" s="209"/>
      <c r="P213" s="209"/>
      <c r="Q213" s="210">
        <f>SUM(Q214:Q225)</f>
        <v>0</v>
      </c>
      <c r="R213" s="210">
        <f>SUM(R214:R225)</f>
        <v>0</v>
      </c>
      <c r="S213" s="209"/>
      <c r="T213" s="211">
        <f>SUM(T214:T225)</f>
        <v>0</v>
      </c>
      <c r="U213" s="209"/>
      <c r="V213" s="211">
        <f>SUM(V214:V225)</f>
        <v>0</v>
      </c>
      <c r="W213" s="209"/>
      <c r="X213" s="212">
        <f>SUM(X214:X225)</f>
        <v>0</v>
      </c>
      <c r="Y213" s="12"/>
      <c r="Z213" s="12"/>
      <c r="AA213" s="12"/>
      <c r="AB213" s="12"/>
      <c r="AC213" s="12"/>
      <c r="AD213" s="12"/>
      <c r="AE213" s="12"/>
      <c r="AR213" s="213" t="s">
        <v>85</v>
      </c>
      <c r="AT213" s="214" t="s">
        <v>76</v>
      </c>
      <c r="AU213" s="214" t="s">
        <v>85</v>
      </c>
      <c r="AY213" s="213" t="s">
        <v>137</v>
      </c>
      <c r="BK213" s="215">
        <f>SUM(BK214:BK225)</f>
        <v>0</v>
      </c>
    </row>
    <row r="214" spans="1:65" s="2" customFormat="1" ht="37.8" customHeight="1">
      <c r="A214" s="35"/>
      <c r="B214" s="36"/>
      <c r="C214" s="218" t="s">
        <v>301</v>
      </c>
      <c r="D214" s="218" t="s">
        <v>139</v>
      </c>
      <c r="E214" s="219" t="s">
        <v>302</v>
      </c>
      <c r="F214" s="220" t="s">
        <v>303</v>
      </c>
      <c r="G214" s="221" t="s">
        <v>182</v>
      </c>
      <c r="H214" s="222">
        <v>120.627</v>
      </c>
      <c r="I214" s="223"/>
      <c r="J214" s="223"/>
      <c r="K214" s="224">
        <f>ROUND(P214*H214,2)</f>
        <v>0</v>
      </c>
      <c r="L214" s="220" t="s">
        <v>1</v>
      </c>
      <c r="M214" s="41"/>
      <c r="N214" s="225" t="s">
        <v>1</v>
      </c>
      <c r="O214" s="226" t="s">
        <v>40</v>
      </c>
      <c r="P214" s="227">
        <f>I214+J214</f>
        <v>0</v>
      </c>
      <c r="Q214" s="227">
        <f>ROUND(I214*H214,2)</f>
        <v>0</v>
      </c>
      <c r="R214" s="227">
        <f>ROUND(J214*H214,2)</f>
        <v>0</v>
      </c>
      <c r="S214" s="88"/>
      <c r="T214" s="228">
        <f>S214*H214</f>
        <v>0</v>
      </c>
      <c r="U214" s="228">
        <v>0</v>
      </c>
      <c r="V214" s="228">
        <f>U214*H214</f>
        <v>0</v>
      </c>
      <c r="W214" s="228">
        <v>0</v>
      </c>
      <c r="X214" s="229">
        <f>W214*H214</f>
        <v>0</v>
      </c>
      <c r="Y214" s="35"/>
      <c r="Z214" s="35"/>
      <c r="AA214" s="35"/>
      <c r="AB214" s="35"/>
      <c r="AC214" s="35"/>
      <c r="AD214" s="35"/>
      <c r="AE214" s="35"/>
      <c r="AR214" s="230" t="s">
        <v>143</v>
      </c>
      <c r="AT214" s="230" t="s">
        <v>139</v>
      </c>
      <c r="AU214" s="230" t="s">
        <v>87</v>
      </c>
      <c r="AY214" s="14" t="s">
        <v>137</v>
      </c>
      <c r="BE214" s="231">
        <f>IF(O214="základní",K214,0)</f>
        <v>0</v>
      </c>
      <c r="BF214" s="231">
        <f>IF(O214="snížená",K214,0)</f>
        <v>0</v>
      </c>
      <c r="BG214" s="231">
        <f>IF(O214="zákl. přenesená",K214,0)</f>
        <v>0</v>
      </c>
      <c r="BH214" s="231">
        <f>IF(O214="sníž. přenesená",K214,0)</f>
        <v>0</v>
      </c>
      <c r="BI214" s="231">
        <f>IF(O214="nulová",K214,0)</f>
        <v>0</v>
      </c>
      <c r="BJ214" s="14" t="s">
        <v>85</v>
      </c>
      <c r="BK214" s="231">
        <f>ROUND(P214*H214,2)</f>
        <v>0</v>
      </c>
      <c r="BL214" s="14" t="s">
        <v>143</v>
      </c>
      <c r="BM214" s="230" t="s">
        <v>304</v>
      </c>
    </row>
    <row r="215" spans="1:47" s="2" customFormat="1" ht="12">
      <c r="A215" s="35"/>
      <c r="B215" s="36"/>
      <c r="C215" s="37"/>
      <c r="D215" s="232" t="s">
        <v>145</v>
      </c>
      <c r="E215" s="37"/>
      <c r="F215" s="233" t="s">
        <v>303</v>
      </c>
      <c r="G215" s="37"/>
      <c r="H215" s="37"/>
      <c r="I215" s="234"/>
      <c r="J215" s="234"/>
      <c r="K215" s="37"/>
      <c r="L215" s="37"/>
      <c r="M215" s="41"/>
      <c r="N215" s="235"/>
      <c r="O215" s="236"/>
      <c r="P215" s="88"/>
      <c r="Q215" s="88"/>
      <c r="R215" s="88"/>
      <c r="S215" s="88"/>
      <c r="T215" s="88"/>
      <c r="U215" s="88"/>
      <c r="V215" s="88"/>
      <c r="W215" s="88"/>
      <c r="X215" s="89"/>
      <c r="Y215" s="35"/>
      <c r="Z215" s="35"/>
      <c r="AA215" s="35"/>
      <c r="AB215" s="35"/>
      <c r="AC215" s="35"/>
      <c r="AD215" s="35"/>
      <c r="AE215" s="35"/>
      <c r="AT215" s="14" t="s">
        <v>145</v>
      </c>
      <c r="AU215" s="14" t="s">
        <v>87</v>
      </c>
    </row>
    <row r="216" spans="1:65" s="2" customFormat="1" ht="44.25" customHeight="1">
      <c r="A216" s="35"/>
      <c r="B216" s="36"/>
      <c r="C216" s="218" t="s">
        <v>305</v>
      </c>
      <c r="D216" s="218" t="s">
        <v>139</v>
      </c>
      <c r="E216" s="219" t="s">
        <v>306</v>
      </c>
      <c r="F216" s="220" t="s">
        <v>307</v>
      </c>
      <c r="G216" s="221" t="s">
        <v>182</v>
      </c>
      <c r="H216" s="222">
        <v>1688.778</v>
      </c>
      <c r="I216" s="223"/>
      <c r="J216" s="223"/>
      <c r="K216" s="224">
        <f>ROUND(P216*H216,2)</f>
        <v>0</v>
      </c>
      <c r="L216" s="220" t="s">
        <v>1</v>
      </c>
      <c r="M216" s="41"/>
      <c r="N216" s="225" t="s">
        <v>1</v>
      </c>
      <c r="O216" s="226" t="s">
        <v>40</v>
      </c>
      <c r="P216" s="227">
        <f>I216+J216</f>
        <v>0</v>
      </c>
      <c r="Q216" s="227">
        <f>ROUND(I216*H216,2)</f>
        <v>0</v>
      </c>
      <c r="R216" s="227">
        <f>ROUND(J216*H216,2)</f>
        <v>0</v>
      </c>
      <c r="S216" s="88"/>
      <c r="T216" s="228">
        <f>S216*H216</f>
        <v>0</v>
      </c>
      <c r="U216" s="228">
        <v>0</v>
      </c>
      <c r="V216" s="228">
        <f>U216*H216</f>
        <v>0</v>
      </c>
      <c r="W216" s="228">
        <v>0</v>
      </c>
      <c r="X216" s="229">
        <f>W216*H216</f>
        <v>0</v>
      </c>
      <c r="Y216" s="35"/>
      <c r="Z216" s="35"/>
      <c r="AA216" s="35"/>
      <c r="AB216" s="35"/>
      <c r="AC216" s="35"/>
      <c r="AD216" s="35"/>
      <c r="AE216" s="35"/>
      <c r="AR216" s="230" t="s">
        <v>143</v>
      </c>
      <c r="AT216" s="230" t="s">
        <v>139</v>
      </c>
      <c r="AU216" s="230" t="s">
        <v>87</v>
      </c>
      <c r="AY216" s="14" t="s">
        <v>137</v>
      </c>
      <c r="BE216" s="231">
        <f>IF(O216="základní",K216,0)</f>
        <v>0</v>
      </c>
      <c r="BF216" s="231">
        <f>IF(O216="snížená",K216,0)</f>
        <v>0</v>
      </c>
      <c r="BG216" s="231">
        <f>IF(O216="zákl. přenesená",K216,0)</f>
        <v>0</v>
      </c>
      <c r="BH216" s="231">
        <f>IF(O216="sníž. přenesená",K216,0)</f>
        <v>0</v>
      </c>
      <c r="BI216" s="231">
        <f>IF(O216="nulová",K216,0)</f>
        <v>0</v>
      </c>
      <c r="BJ216" s="14" t="s">
        <v>85</v>
      </c>
      <c r="BK216" s="231">
        <f>ROUND(P216*H216,2)</f>
        <v>0</v>
      </c>
      <c r="BL216" s="14" t="s">
        <v>143</v>
      </c>
      <c r="BM216" s="230" t="s">
        <v>308</v>
      </c>
    </row>
    <row r="217" spans="1:47" s="2" customFormat="1" ht="12">
      <c r="A217" s="35"/>
      <c r="B217" s="36"/>
      <c r="C217" s="37"/>
      <c r="D217" s="232" t="s">
        <v>145</v>
      </c>
      <c r="E217" s="37"/>
      <c r="F217" s="233" t="s">
        <v>307</v>
      </c>
      <c r="G217" s="37"/>
      <c r="H217" s="37"/>
      <c r="I217" s="234"/>
      <c r="J217" s="234"/>
      <c r="K217" s="37"/>
      <c r="L217" s="37"/>
      <c r="M217" s="41"/>
      <c r="N217" s="235"/>
      <c r="O217" s="236"/>
      <c r="P217" s="88"/>
      <c r="Q217" s="88"/>
      <c r="R217" s="88"/>
      <c r="S217" s="88"/>
      <c r="T217" s="88"/>
      <c r="U217" s="88"/>
      <c r="V217" s="88"/>
      <c r="W217" s="88"/>
      <c r="X217" s="89"/>
      <c r="Y217" s="35"/>
      <c r="Z217" s="35"/>
      <c r="AA217" s="35"/>
      <c r="AB217" s="35"/>
      <c r="AC217" s="35"/>
      <c r="AD217" s="35"/>
      <c r="AE217" s="35"/>
      <c r="AT217" s="14" t="s">
        <v>145</v>
      </c>
      <c r="AU217" s="14" t="s">
        <v>87</v>
      </c>
    </row>
    <row r="218" spans="1:65" s="2" customFormat="1" ht="37.8" customHeight="1">
      <c r="A218" s="35"/>
      <c r="B218" s="36"/>
      <c r="C218" s="218" t="s">
        <v>309</v>
      </c>
      <c r="D218" s="218" t="s">
        <v>139</v>
      </c>
      <c r="E218" s="219" t="s">
        <v>310</v>
      </c>
      <c r="F218" s="220" t="s">
        <v>311</v>
      </c>
      <c r="G218" s="221" t="s">
        <v>182</v>
      </c>
      <c r="H218" s="222">
        <v>120.627</v>
      </c>
      <c r="I218" s="223"/>
      <c r="J218" s="223"/>
      <c r="K218" s="224">
        <f>ROUND(P218*H218,2)</f>
        <v>0</v>
      </c>
      <c r="L218" s="220" t="s">
        <v>1</v>
      </c>
      <c r="M218" s="41"/>
      <c r="N218" s="225" t="s">
        <v>1</v>
      </c>
      <c r="O218" s="226" t="s">
        <v>40</v>
      </c>
      <c r="P218" s="227">
        <f>I218+J218</f>
        <v>0</v>
      </c>
      <c r="Q218" s="227">
        <f>ROUND(I218*H218,2)</f>
        <v>0</v>
      </c>
      <c r="R218" s="227">
        <f>ROUND(J218*H218,2)</f>
        <v>0</v>
      </c>
      <c r="S218" s="88"/>
      <c r="T218" s="228">
        <f>S218*H218</f>
        <v>0</v>
      </c>
      <c r="U218" s="228">
        <v>0</v>
      </c>
      <c r="V218" s="228">
        <f>U218*H218</f>
        <v>0</v>
      </c>
      <c r="W218" s="228">
        <v>0</v>
      </c>
      <c r="X218" s="229">
        <f>W218*H218</f>
        <v>0</v>
      </c>
      <c r="Y218" s="35"/>
      <c r="Z218" s="35"/>
      <c r="AA218" s="35"/>
      <c r="AB218" s="35"/>
      <c r="AC218" s="35"/>
      <c r="AD218" s="35"/>
      <c r="AE218" s="35"/>
      <c r="AR218" s="230" t="s">
        <v>143</v>
      </c>
      <c r="AT218" s="230" t="s">
        <v>139</v>
      </c>
      <c r="AU218" s="230" t="s">
        <v>87</v>
      </c>
      <c r="AY218" s="14" t="s">
        <v>137</v>
      </c>
      <c r="BE218" s="231">
        <f>IF(O218="základní",K218,0)</f>
        <v>0</v>
      </c>
      <c r="BF218" s="231">
        <f>IF(O218="snížená",K218,0)</f>
        <v>0</v>
      </c>
      <c r="BG218" s="231">
        <f>IF(O218="zákl. přenesená",K218,0)</f>
        <v>0</v>
      </c>
      <c r="BH218" s="231">
        <f>IF(O218="sníž. přenesená",K218,0)</f>
        <v>0</v>
      </c>
      <c r="BI218" s="231">
        <f>IF(O218="nulová",K218,0)</f>
        <v>0</v>
      </c>
      <c r="BJ218" s="14" t="s">
        <v>85</v>
      </c>
      <c r="BK218" s="231">
        <f>ROUND(P218*H218,2)</f>
        <v>0</v>
      </c>
      <c r="BL218" s="14" t="s">
        <v>143</v>
      </c>
      <c r="BM218" s="230" t="s">
        <v>312</v>
      </c>
    </row>
    <row r="219" spans="1:47" s="2" customFormat="1" ht="12">
      <c r="A219" s="35"/>
      <c r="B219" s="36"/>
      <c r="C219" s="37"/>
      <c r="D219" s="232" t="s">
        <v>145</v>
      </c>
      <c r="E219" s="37"/>
      <c r="F219" s="233" t="s">
        <v>311</v>
      </c>
      <c r="G219" s="37"/>
      <c r="H219" s="37"/>
      <c r="I219" s="234"/>
      <c r="J219" s="234"/>
      <c r="K219" s="37"/>
      <c r="L219" s="37"/>
      <c r="M219" s="41"/>
      <c r="N219" s="235"/>
      <c r="O219" s="236"/>
      <c r="P219" s="88"/>
      <c r="Q219" s="88"/>
      <c r="R219" s="88"/>
      <c r="S219" s="88"/>
      <c r="T219" s="88"/>
      <c r="U219" s="88"/>
      <c r="V219" s="88"/>
      <c r="W219" s="88"/>
      <c r="X219" s="89"/>
      <c r="Y219" s="35"/>
      <c r="Z219" s="35"/>
      <c r="AA219" s="35"/>
      <c r="AB219" s="35"/>
      <c r="AC219" s="35"/>
      <c r="AD219" s="35"/>
      <c r="AE219" s="35"/>
      <c r="AT219" s="14" t="s">
        <v>145</v>
      </c>
      <c r="AU219" s="14" t="s">
        <v>87</v>
      </c>
    </row>
    <row r="220" spans="1:65" s="2" customFormat="1" ht="44.25" customHeight="1">
      <c r="A220" s="35"/>
      <c r="B220" s="36"/>
      <c r="C220" s="218" t="s">
        <v>313</v>
      </c>
      <c r="D220" s="218" t="s">
        <v>139</v>
      </c>
      <c r="E220" s="219" t="s">
        <v>314</v>
      </c>
      <c r="F220" s="220" t="s">
        <v>315</v>
      </c>
      <c r="G220" s="221" t="s">
        <v>182</v>
      </c>
      <c r="H220" s="222">
        <v>3.64</v>
      </c>
      <c r="I220" s="223"/>
      <c r="J220" s="223"/>
      <c r="K220" s="224">
        <f>ROUND(P220*H220,2)</f>
        <v>0</v>
      </c>
      <c r="L220" s="220" t="s">
        <v>1</v>
      </c>
      <c r="M220" s="41"/>
      <c r="N220" s="225" t="s">
        <v>1</v>
      </c>
      <c r="O220" s="226" t="s">
        <v>40</v>
      </c>
      <c r="P220" s="227">
        <f>I220+J220</f>
        <v>0</v>
      </c>
      <c r="Q220" s="227">
        <f>ROUND(I220*H220,2)</f>
        <v>0</v>
      </c>
      <c r="R220" s="227">
        <f>ROUND(J220*H220,2)</f>
        <v>0</v>
      </c>
      <c r="S220" s="88"/>
      <c r="T220" s="228">
        <f>S220*H220</f>
        <v>0</v>
      </c>
      <c r="U220" s="228">
        <v>0</v>
      </c>
      <c r="V220" s="228">
        <f>U220*H220</f>
        <v>0</v>
      </c>
      <c r="W220" s="228">
        <v>0</v>
      </c>
      <c r="X220" s="229">
        <f>W220*H220</f>
        <v>0</v>
      </c>
      <c r="Y220" s="35"/>
      <c r="Z220" s="35"/>
      <c r="AA220" s="35"/>
      <c r="AB220" s="35"/>
      <c r="AC220" s="35"/>
      <c r="AD220" s="35"/>
      <c r="AE220" s="35"/>
      <c r="AR220" s="230" t="s">
        <v>143</v>
      </c>
      <c r="AT220" s="230" t="s">
        <v>139</v>
      </c>
      <c r="AU220" s="230" t="s">
        <v>87</v>
      </c>
      <c r="AY220" s="14" t="s">
        <v>137</v>
      </c>
      <c r="BE220" s="231">
        <f>IF(O220="základní",K220,0)</f>
        <v>0</v>
      </c>
      <c r="BF220" s="231">
        <f>IF(O220="snížená",K220,0)</f>
        <v>0</v>
      </c>
      <c r="BG220" s="231">
        <f>IF(O220="zákl. přenesená",K220,0)</f>
        <v>0</v>
      </c>
      <c r="BH220" s="231">
        <f>IF(O220="sníž. přenesená",K220,0)</f>
        <v>0</v>
      </c>
      <c r="BI220" s="231">
        <f>IF(O220="nulová",K220,0)</f>
        <v>0</v>
      </c>
      <c r="BJ220" s="14" t="s">
        <v>85</v>
      </c>
      <c r="BK220" s="231">
        <f>ROUND(P220*H220,2)</f>
        <v>0</v>
      </c>
      <c r="BL220" s="14" t="s">
        <v>143</v>
      </c>
      <c r="BM220" s="230" t="s">
        <v>316</v>
      </c>
    </row>
    <row r="221" spans="1:47" s="2" customFormat="1" ht="12">
      <c r="A221" s="35"/>
      <c r="B221" s="36"/>
      <c r="C221" s="37"/>
      <c r="D221" s="232" t="s">
        <v>145</v>
      </c>
      <c r="E221" s="37"/>
      <c r="F221" s="233" t="s">
        <v>315</v>
      </c>
      <c r="G221" s="37"/>
      <c r="H221" s="37"/>
      <c r="I221" s="234"/>
      <c r="J221" s="234"/>
      <c r="K221" s="37"/>
      <c r="L221" s="37"/>
      <c r="M221" s="41"/>
      <c r="N221" s="235"/>
      <c r="O221" s="236"/>
      <c r="P221" s="88"/>
      <c r="Q221" s="88"/>
      <c r="R221" s="88"/>
      <c r="S221" s="88"/>
      <c r="T221" s="88"/>
      <c r="U221" s="88"/>
      <c r="V221" s="88"/>
      <c r="W221" s="88"/>
      <c r="X221" s="89"/>
      <c r="Y221" s="35"/>
      <c r="Z221" s="35"/>
      <c r="AA221" s="35"/>
      <c r="AB221" s="35"/>
      <c r="AC221" s="35"/>
      <c r="AD221" s="35"/>
      <c r="AE221" s="35"/>
      <c r="AT221" s="14" t="s">
        <v>145</v>
      </c>
      <c r="AU221" s="14" t="s">
        <v>87</v>
      </c>
    </row>
    <row r="222" spans="1:65" s="2" customFormat="1" ht="44.25" customHeight="1">
      <c r="A222" s="35"/>
      <c r="B222" s="36"/>
      <c r="C222" s="218" t="s">
        <v>317</v>
      </c>
      <c r="D222" s="218" t="s">
        <v>139</v>
      </c>
      <c r="E222" s="219" t="s">
        <v>318</v>
      </c>
      <c r="F222" s="220" t="s">
        <v>319</v>
      </c>
      <c r="G222" s="221" t="s">
        <v>182</v>
      </c>
      <c r="H222" s="222">
        <v>102.276</v>
      </c>
      <c r="I222" s="223"/>
      <c r="J222" s="223"/>
      <c r="K222" s="224">
        <f>ROUND(P222*H222,2)</f>
        <v>0</v>
      </c>
      <c r="L222" s="220" t="s">
        <v>1</v>
      </c>
      <c r="M222" s="41"/>
      <c r="N222" s="225" t="s">
        <v>1</v>
      </c>
      <c r="O222" s="226" t="s">
        <v>40</v>
      </c>
      <c r="P222" s="227">
        <f>I222+J222</f>
        <v>0</v>
      </c>
      <c r="Q222" s="227">
        <f>ROUND(I222*H222,2)</f>
        <v>0</v>
      </c>
      <c r="R222" s="227">
        <f>ROUND(J222*H222,2)</f>
        <v>0</v>
      </c>
      <c r="S222" s="88"/>
      <c r="T222" s="228">
        <f>S222*H222</f>
        <v>0</v>
      </c>
      <c r="U222" s="228">
        <v>0</v>
      </c>
      <c r="V222" s="228">
        <f>U222*H222</f>
        <v>0</v>
      </c>
      <c r="W222" s="228">
        <v>0</v>
      </c>
      <c r="X222" s="229">
        <f>W222*H222</f>
        <v>0</v>
      </c>
      <c r="Y222" s="35"/>
      <c r="Z222" s="35"/>
      <c r="AA222" s="35"/>
      <c r="AB222" s="35"/>
      <c r="AC222" s="35"/>
      <c r="AD222" s="35"/>
      <c r="AE222" s="35"/>
      <c r="AR222" s="230" t="s">
        <v>143</v>
      </c>
      <c r="AT222" s="230" t="s">
        <v>139</v>
      </c>
      <c r="AU222" s="230" t="s">
        <v>87</v>
      </c>
      <c r="AY222" s="14" t="s">
        <v>137</v>
      </c>
      <c r="BE222" s="231">
        <f>IF(O222="základní",K222,0)</f>
        <v>0</v>
      </c>
      <c r="BF222" s="231">
        <f>IF(O222="snížená",K222,0)</f>
        <v>0</v>
      </c>
      <c r="BG222" s="231">
        <f>IF(O222="zákl. přenesená",K222,0)</f>
        <v>0</v>
      </c>
      <c r="BH222" s="231">
        <f>IF(O222="sníž. přenesená",K222,0)</f>
        <v>0</v>
      </c>
      <c r="BI222" s="231">
        <f>IF(O222="nulová",K222,0)</f>
        <v>0</v>
      </c>
      <c r="BJ222" s="14" t="s">
        <v>85</v>
      </c>
      <c r="BK222" s="231">
        <f>ROUND(P222*H222,2)</f>
        <v>0</v>
      </c>
      <c r="BL222" s="14" t="s">
        <v>143</v>
      </c>
      <c r="BM222" s="230" t="s">
        <v>320</v>
      </c>
    </row>
    <row r="223" spans="1:47" s="2" customFormat="1" ht="12">
      <c r="A223" s="35"/>
      <c r="B223" s="36"/>
      <c r="C223" s="37"/>
      <c r="D223" s="232" t="s">
        <v>145</v>
      </c>
      <c r="E223" s="37"/>
      <c r="F223" s="233" t="s">
        <v>319</v>
      </c>
      <c r="G223" s="37"/>
      <c r="H223" s="37"/>
      <c r="I223" s="234"/>
      <c r="J223" s="234"/>
      <c r="K223" s="37"/>
      <c r="L223" s="37"/>
      <c r="M223" s="41"/>
      <c r="N223" s="235"/>
      <c r="O223" s="236"/>
      <c r="P223" s="88"/>
      <c r="Q223" s="88"/>
      <c r="R223" s="88"/>
      <c r="S223" s="88"/>
      <c r="T223" s="88"/>
      <c r="U223" s="88"/>
      <c r="V223" s="88"/>
      <c r="W223" s="88"/>
      <c r="X223" s="89"/>
      <c r="Y223" s="35"/>
      <c r="Z223" s="35"/>
      <c r="AA223" s="35"/>
      <c r="AB223" s="35"/>
      <c r="AC223" s="35"/>
      <c r="AD223" s="35"/>
      <c r="AE223" s="35"/>
      <c r="AT223" s="14" t="s">
        <v>145</v>
      </c>
      <c r="AU223" s="14" t="s">
        <v>87</v>
      </c>
    </row>
    <row r="224" spans="1:65" s="2" customFormat="1" ht="44.25" customHeight="1">
      <c r="A224" s="35"/>
      <c r="B224" s="36"/>
      <c r="C224" s="218" t="s">
        <v>321</v>
      </c>
      <c r="D224" s="218" t="s">
        <v>139</v>
      </c>
      <c r="E224" s="219" t="s">
        <v>322</v>
      </c>
      <c r="F224" s="220" t="s">
        <v>323</v>
      </c>
      <c r="G224" s="221" t="s">
        <v>182</v>
      </c>
      <c r="H224" s="222">
        <v>0.151</v>
      </c>
      <c r="I224" s="223"/>
      <c r="J224" s="223"/>
      <c r="K224" s="224">
        <f>ROUND(P224*H224,2)</f>
        <v>0</v>
      </c>
      <c r="L224" s="220" t="s">
        <v>1</v>
      </c>
      <c r="M224" s="41"/>
      <c r="N224" s="225" t="s">
        <v>1</v>
      </c>
      <c r="O224" s="226" t="s">
        <v>40</v>
      </c>
      <c r="P224" s="227">
        <f>I224+J224</f>
        <v>0</v>
      </c>
      <c r="Q224" s="227">
        <f>ROUND(I224*H224,2)</f>
        <v>0</v>
      </c>
      <c r="R224" s="227">
        <f>ROUND(J224*H224,2)</f>
        <v>0</v>
      </c>
      <c r="S224" s="88"/>
      <c r="T224" s="228">
        <f>S224*H224</f>
        <v>0</v>
      </c>
      <c r="U224" s="228">
        <v>0</v>
      </c>
      <c r="V224" s="228">
        <f>U224*H224</f>
        <v>0</v>
      </c>
      <c r="W224" s="228">
        <v>0</v>
      </c>
      <c r="X224" s="229">
        <f>W224*H224</f>
        <v>0</v>
      </c>
      <c r="Y224" s="35"/>
      <c r="Z224" s="35"/>
      <c r="AA224" s="35"/>
      <c r="AB224" s="35"/>
      <c r="AC224" s="35"/>
      <c r="AD224" s="35"/>
      <c r="AE224" s="35"/>
      <c r="AR224" s="230" t="s">
        <v>143</v>
      </c>
      <c r="AT224" s="230" t="s">
        <v>139</v>
      </c>
      <c r="AU224" s="230" t="s">
        <v>87</v>
      </c>
      <c r="AY224" s="14" t="s">
        <v>137</v>
      </c>
      <c r="BE224" s="231">
        <f>IF(O224="základní",K224,0)</f>
        <v>0</v>
      </c>
      <c r="BF224" s="231">
        <f>IF(O224="snížená",K224,0)</f>
        <v>0</v>
      </c>
      <c r="BG224" s="231">
        <f>IF(O224="zákl. přenesená",K224,0)</f>
        <v>0</v>
      </c>
      <c r="BH224" s="231">
        <f>IF(O224="sníž. přenesená",K224,0)</f>
        <v>0</v>
      </c>
      <c r="BI224" s="231">
        <f>IF(O224="nulová",K224,0)</f>
        <v>0</v>
      </c>
      <c r="BJ224" s="14" t="s">
        <v>85</v>
      </c>
      <c r="BK224" s="231">
        <f>ROUND(P224*H224,2)</f>
        <v>0</v>
      </c>
      <c r="BL224" s="14" t="s">
        <v>143</v>
      </c>
      <c r="BM224" s="230" t="s">
        <v>324</v>
      </c>
    </row>
    <row r="225" spans="1:47" s="2" customFormat="1" ht="12">
      <c r="A225" s="35"/>
      <c r="B225" s="36"/>
      <c r="C225" s="37"/>
      <c r="D225" s="232" t="s">
        <v>145</v>
      </c>
      <c r="E225" s="37"/>
      <c r="F225" s="233" t="s">
        <v>323</v>
      </c>
      <c r="G225" s="37"/>
      <c r="H225" s="37"/>
      <c r="I225" s="234"/>
      <c r="J225" s="234"/>
      <c r="K225" s="37"/>
      <c r="L225" s="37"/>
      <c r="M225" s="41"/>
      <c r="N225" s="235"/>
      <c r="O225" s="236"/>
      <c r="P225" s="88"/>
      <c r="Q225" s="88"/>
      <c r="R225" s="88"/>
      <c r="S225" s="88"/>
      <c r="T225" s="88"/>
      <c r="U225" s="88"/>
      <c r="V225" s="88"/>
      <c r="W225" s="88"/>
      <c r="X225" s="89"/>
      <c r="Y225" s="35"/>
      <c r="Z225" s="35"/>
      <c r="AA225" s="35"/>
      <c r="AB225" s="35"/>
      <c r="AC225" s="35"/>
      <c r="AD225" s="35"/>
      <c r="AE225" s="35"/>
      <c r="AT225" s="14" t="s">
        <v>145</v>
      </c>
      <c r="AU225" s="14" t="s">
        <v>87</v>
      </c>
    </row>
    <row r="226" spans="1:63" s="12" customFormat="1" ht="22.8" customHeight="1">
      <c r="A226" s="12"/>
      <c r="B226" s="201"/>
      <c r="C226" s="202"/>
      <c r="D226" s="203" t="s">
        <v>76</v>
      </c>
      <c r="E226" s="216" t="s">
        <v>325</v>
      </c>
      <c r="F226" s="216" t="s">
        <v>326</v>
      </c>
      <c r="G226" s="202"/>
      <c r="H226" s="202"/>
      <c r="I226" s="205"/>
      <c r="J226" s="205"/>
      <c r="K226" s="217">
        <f>BK226</f>
        <v>0</v>
      </c>
      <c r="L226" s="202"/>
      <c r="M226" s="207"/>
      <c r="N226" s="208"/>
      <c r="O226" s="209"/>
      <c r="P226" s="209"/>
      <c r="Q226" s="210">
        <f>SUM(Q227:Q228)</f>
        <v>0</v>
      </c>
      <c r="R226" s="210">
        <f>SUM(R227:R228)</f>
        <v>0</v>
      </c>
      <c r="S226" s="209"/>
      <c r="T226" s="211">
        <f>SUM(T227:T228)</f>
        <v>0</v>
      </c>
      <c r="U226" s="209"/>
      <c r="V226" s="211">
        <f>SUM(V227:V228)</f>
        <v>0</v>
      </c>
      <c r="W226" s="209"/>
      <c r="X226" s="212">
        <f>SUM(X227:X228)</f>
        <v>0</v>
      </c>
      <c r="Y226" s="12"/>
      <c r="Z226" s="12"/>
      <c r="AA226" s="12"/>
      <c r="AB226" s="12"/>
      <c r="AC226" s="12"/>
      <c r="AD226" s="12"/>
      <c r="AE226" s="12"/>
      <c r="AR226" s="213" t="s">
        <v>85</v>
      </c>
      <c r="AT226" s="214" t="s">
        <v>76</v>
      </c>
      <c r="AU226" s="214" t="s">
        <v>85</v>
      </c>
      <c r="AY226" s="213" t="s">
        <v>137</v>
      </c>
      <c r="BK226" s="215">
        <f>SUM(BK227:BK228)</f>
        <v>0</v>
      </c>
    </row>
    <row r="227" spans="1:65" s="2" customFormat="1" ht="55.5" customHeight="1">
      <c r="A227" s="35"/>
      <c r="B227" s="36"/>
      <c r="C227" s="218" t="s">
        <v>327</v>
      </c>
      <c r="D227" s="218" t="s">
        <v>139</v>
      </c>
      <c r="E227" s="219" t="s">
        <v>328</v>
      </c>
      <c r="F227" s="220" t="s">
        <v>329</v>
      </c>
      <c r="G227" s="221" t="s">
        <v>182</v>
      </c>
      <c r="H227" s="222">
        <v>238.323</v>
      </c>
      <c r="I227" s="223"/>
      <c r="J227" s="223"/>
      <c r="K227" s="224">
        <f>ROUND(P227*H227,2)</f>
        <v>0</v>
      </c>
      <c r="L227" s="220" t="s">
        <v>1</v>
      </c>
      <c r="M227" s="41"/>
      <c r="N227" s="225" t="s">
        <v>1</v>
      </c>
      <c r="O227" s="226" t="s">
        <v>40</v>
      </c>
      <c r="P227" s="227">
        <f>I227+J227</f>
        <v>0</v>
      </c>
      <c r="Q227" s="227">
        <f>ROUND(I227*H227,2)</f>
        <v>0</v>
      </c>
      <c r="R227" s="227">
        <f>ROUND(J227*H227,2)</f>
        <v>0</v>
      </c>
      <c r="S227" s="88"/>
      <c r="T227" s="228">
        <f>S227*H227</f>
        <v>0</v>
      </c>
      <c r="U227" s="228">
        <v>0</v>
      </c>
      <c r="V227" s="228">
        <f>U227*H227</f>
        <v>0</v>
      </c>
      <c r="W227" s="228">
        <v>0</v>
      </c>
      <c r="X227" s="229">
        <f>W227*H227</f>
        <v>0</v>
      </c>
      <c r="Y227" s="35"/>
      <c r="Z227" s="35"/>
      <c r="AA227" s="35"/>
      <c r="AB227" s="35"/>
      <c r="AC227" s="35"/>
      <c r="AD227" s="35"/>
      <c r="AE227" s="35"/>
      <c r="AR227" s="230" t="s">
        <v>143</v>
      </c>
      <c r="AT227" s="230" t="s">
        <v>139</v>
      </c>
      <c r="AU227" s="230" t="s">
        <v>87</v>
      </c>
      <c r="AY227" s="14" t="s">
        <v>137</v>
      </c>
      <c r="BE227" s="231">
        <f>IF(O227="základní",K227,0)</f>
        <v>0</v>
      </c>
      <c r="BF227" s="231">
        <f>IF(O227="snížená",K227,0)</f>
        <v>0</v>
      </c>
      <c r="BG227" s="231">
        <f>IF(O227="zákl. přenesená",K227,0)</f>
        <v>0</v>
      </c>
      <c r="BH227" s="231">
        <f>IF(O227="sníž. přenesená",K227,0)</f>
        <v>0</v>
      </c>
      <c r="BI227" s="231">
        <f>IF(O227="nulová",K227,0)</f>
        <v>0</v>
      </c>
      <c r="BJ227" s="14" t="s">
        <v>85</v>
      </c>
      <c r="BK227" s="231">
        <f>ROUND(P227*H227,2)</f>
        <v>0</v>
      </c>
      <c r="BL227" s="14" t="s">
        <v>143</v>
      </c>
      <c r="BM227" s="230" t="s">
        <v>330</v>
      </c>
    </row>
    <row r="228" spans="1:47" s="2" customFormat="1" ht="12">
      <c r="A228" s="35"/>
      <c r="B228" s="36"/>
      <c r="C228" s="37"/>
      <c r="D228" s="232" t="s">
        <v>145</v>
      </c>
      <c r="E228" s="37"/>
      <c r="F228" s="233" t="s">
        <v>329</v>
      </c>
      <c r="G228" s="37"/>
      <c r="H228" s="37"/>
      <c r="I228" s="234"/>
      <c r="J228" s="234"/>
      <c r="K228" s="37"/>
      <c r="L228" s="37"/>
      <c r="M228" s="41"/>
      <c r="N228" s="235"/>
      <c r="O228" s="236"/>
      <c r="P228" s="88"/>
      <c r="Q228" s="88"/>
      <c r="R228" s="88"/>
      <c r="S228" s="88"/>
      <c r="T228" s="88"/>
      <c r="U228" s="88"/>
      <c r="V228" s="88"/>
      <c r="W228" s="88"/>
      <c r="X228" s="89"/>
      <c r="Y228" s="35"/>
      <c r="Z228" s="35"/>
      <c r="AA228" s="35"/>
      <c r="AB228" s="35"/>
      <c r="AC228" s="35"/>
      <c r="AD228" s="35"/>
      <c r="AE228" s="35"/>
      <c r="AT228" s="14" t="s">
        <v>145</v>
      </c>
      <c r="AU228" s="14" t="s">
        <v>87</v>
      </c>
    </row>
    <row r="229" spans="1:63" s="12" customFormat="1" ht="25.9" customHeight="1">
      <c r="A229" s="12"/>
      <c r="B229" s="201"/>
      <c r="C229" s="202"/>
      <c r="D229" s="203" t="s">
        <v>76</v>
      </c>
      <c r="E229" s="204" t="s">
        <v>331</v>
      </c>
      <c r="F229" s="204" t="s">
        <v>332</v>
      </c>
      <c r="G229" s="202"/>
      <c r="H229" s="202"/>
      <c r="I229" s="205"/>
      <c r="J229" s="205"/>
      <c r="K229" s="206">
        <f>BK229</f>
        <v>0</v>
      </c>
      <c r="L229" s="202"/>
      <c r="M229" s="207"/>
      <c r="N229" s="208"/>
      <c r="O229" s="209"/>
      <c r="P229" s="209"/>
      <c r="Q229" s="210">
        <f>Q230+Q275</f>
        <v>0</v>
      </c>
      <c r="R229" s="210">
        <f>R230+R275</f>
        <v>0</v>
      </c>
      <c r="S229" s="209"/>
      <c r="T229" s="211">
        <f>T230+T275</f>
        <v>0</v>
      </c>
      <c r="U229" s="209"/>
      <c r="V229" s="211">
        <f>V230+V275</f>
        <v>0</v>
      </c>
      <c r="W229" s="209"/>
      <c r="X229" s="212">
        <f>X230+X275</f>
        <v>0</v>
      </c>
      <c r="Y229" s="12"/>
      <c r="Z229" s="12"/>
      <c r="AA229" s="12"/>
      <c r="AB229" s="12"/>
      <c r="AC229" s="12"/>
      <c r="AD229" s="12"/>
      <c r="AE229" s="12"/>
      <c r="AR229" s="213" t="s">
        <v>87</v>
      </c>
      <c r="AT229" s="214" t="s">
        <v>76</v>
      </c>
      <c r="AU229" s="214" t="s">
        <v>77</v>
      </c>
      <c r="AY229" s="213" t="s">
        <v>137</v>
      </c>
      <c r="BK229" s="215">
        <f>BK230+BK275</f>
        <v>0</v>
      </c>
    </row>
    <row r="230" spans="1:63" s="12" customFormat="1" ht="22.8" customHeight="1">
      <c r="A230" s="12"/>
      <c r="B230" s="201"/>
      <c r="C230" s="202"/>
      <c r="D230" s="203" t="s">
        <v>76</v>
      </c>
      <c r="E230" s="216" t="s">
        <v>333</v>
      </c>
      <c r="F230" s="216" t="s">
        <v>334</v>
      </c>
      <c r="G230" s="202"/>
      <c r="H230" s="202"/>
      <c r="I230" s="205"/>
      <c r="J230" s="205"/>
      <c r="K230" s="217">
        <f>BK230</f>
        <v>0</v>
      </c>
      <c r="L230" s="202"/>
      <c r="M230" s="207"/>
      <c r="N230" s="208"/>
      <c r="O230" s="209"/>
      <c r="P230" s="209"/>
      <c r="Q230" s="210">
        <f>SUM(Q231:Q274)</f>
        <v>0</v>
      </c>
      <c r="R230" s="210">
        <f>SUM(R231:R274)</f>
        <v>0</v>
      </c>
      <c r="S230" s="209"/>
      <c r="T230" s="211">
        <f>SUM(T231:T274)</f>
        <v>0</v>
      </c>
      <c r="U230" s="209"/>
      <c r="V230" s="211">
        <f>SUM(V231:V274)</f>
        <v>0</v>
      </c>
      <c r="W230" s="209"/>
      <c r="X230" s="212">
        <f>SUM(X231:X274)</f>
        <v>0</v>
      </c>
      <c r="Y230" s="12"/>
      <c r="Z230" s="12"/>
      <c r="AA230" s="12"/>
      <c r="AB230" s="12"/>
      <c r="AC230" s="12"/>
      <c r="AD230" s="12"/>
      <c r="AE230" s="12"/>
      <c r="AR230" s="213" t="s">
        <v>87</v>
      </c>
      <c r="AT230" s="214" t="s">
        <v>76</v>
      </c>
      <c r="AU230" s="214" t="s">
        <v>85</v>
      </c>
      <c r="AY230" s="213" t="s">
        <v>137</v>
      </c>
      <c r="BK230" s="215">
        <f>SUM(BK231:BK274)</f>
        <v>0</v>
      </c>
    </row>
    <row r="231" spans="1:65" s="2" customFormat="1" ht="33" customHeight="1">
      <c r="A231" s="35"/>
      <c r="B231" s="36"/>
      <c r="C231" s="218" t="s">
        <v>335</v>
      </c>
      <c r="D231" s="218" t="s">
        <v>139</v>
      </c>
      <c r="E231" s="219" t="s">
        <v>336</v>
      </c>
      <c r="F231" s="220" t="s">
        <v>337</v>
      </c>
      <c r="G231" s="221" t="s">
        <v>142</v>
      </c>
      <c r="H231" s="222">
        <v>116.018</v>
      </c>
      <c r="I231" s="223"/>
      <c r="J231" s="223"/>
      <c r="K231" s="224">
        <f>ROUND(P231*H231,2)</f>
        <v>0</v>
      </c>
      <c r="L231" s="220" t="s">
        <v>1</v>
      </c>
      <c r="M231" s="41"/>
      <c r="N231" s="225" t="s">
        <v>1</v>
      </c>
      <c r="O231" s="226" t="s">
        <v>40</v>
      </c>
      <c r="P231" s="227">
        <f>I231+J231</f>
        <v>0</v>
      </c>
      <c r="Q231" s="227">
        <f>ROUND(I231*H231,2)</f>
        <v>0</v>
      </c>
      <c r="R231" s="227">
        <f>ROUND(J231*H231,2)</f>
        <v>0</v>
      </c>
      <c r="S231" s="88"/>
      <c r="T231" s="228">
        <f>S231*H231</f>
        <v>0</v>
      </c>
      <c r="U231" s="228">
        <v>0</v>
      </c>
      <c r="V231" s="228">
        <f>U231*H231</f>
        <v>0</v>
      </c>
      <c r="W231" s="228">
        <v>0</v>
      </c>
      <c r="X231" s="229">
        <f>W231*H231</f>
        <v>0</v>
      </c>
      <c r="Y231" s="35"/>
      <c r="Z231" s="35"/>
      <c r="AA231" s="35"/>
      <c r="AB231" s="35"/>
      <c r="AC231" s="35"/>
      <c r="AD231" s="35"/>
      <c r="AE231" s="35"/>
      <c r="AR231" s="230" t="s">
        <v>206</v>
      </c>
      <c r="AT231" s="230" t="s">
        <v>139</v>
      </c>
      <c r="AU231" s="230" t="s">
        <v>87</v>
      </c>
      <c r="AY231" s="14" t="s">
        <v>137</v>
      </c>
      <c r="BE231" s="231">
        <f>IF(O231="základní",K231,0)</f>
        <v>0</v>
      </c>
      <c r="BF231" s="231">
        <f>IF(O231="snížená",K231,0)</f>
        <v>0</v>
      </c>
      <c r="BG231" s="231">
        <f>IF(O231="zákl. přenesená",K231,0)</f>
        <v>0</v>
      </c>
      <c r="BH231" s="231">
        <f>IF(O231="sníž. přenesená",K231,0)</f>
        <v>0</v>
      </c>
      <c r="BI231" s="231">
        <f>IF(O231="nulová",K231,0)</f>
        <v>0</v>
      </c>
      <c r="BJ231" s="14" t="s">
        <v>85</v>
      </c>
      <c r="BK231" s="231">
        <f>ROUND(P231*H231,2)</f>
        <v>0</v>
      </c>
      <c r="BL231" s="14" t="s">
        <v>206</v>
      </c>
      <c r="BM231" s="230" t="s">
        <v>338</v>
      </c>
    </row>
    <row r="232" spans="1:47" s="2" customFormat="1" ht="12">
      <c r="A232" s="35"/>
      <c r="B232" s="36"/>
      <c r="C232" s="37"/>
      <c r="D232" s="232" t="s">
        <v>145</v>
      </c>
      <c r="E232" s="37"/>
      <c r="F232" s="233" t="s">
        <v>337</v>
      </c>
      <c r="G232" s="37"/>
      <c r="H232" s="37"/>
      <c r="I232" s="234"/>
      <c r="J232" s="234"/>
      <c r="K232" s="37"/>
      <c r="L232" s="37"/>
      <c r="M232" s="41"/>
      <c r="N232" s="235"/>
      <c r="O232" s="236"/>
      <c r="P232" s="88"/>
      <c r="Q232" s="88"/>
      <c r="R232" s="88"/>
      <c r="S232" s="88"/>
      <c r="T232" s="88"/>
      <c r="U232" s="88"/>
      <c r="V232" s="88"/>
      <c r="W232" s="88"/>
      <c r="X232" s="89"/>
      <c r="Y232" s="35"/>
      <c r="Z232" s="35"/>
      <c r="AA232" s="35"/>
      <c r="AB232" s="35"/>
      <c r="AC232" s="35"/>
      <c r="AD232" s="35"/>
      <c r="AE232" s="35"/>
      <c r="AT232" s="14" t="s">
        <v>145</v>
      </c>
      <c r="AU232" s="14" t="s">
        <v>87</v>
      </c>
    </row>
    <row r="233" spans="1:65" s="2" customFormat="1" ht="16.5" customHeight="1">
      <c r="A233" s="35"/>
      <c r="B233" s="36"/>
      <c r="C233" s="237" t="s">
        <v>339</v>
      </c>
      <c r="D233" s="237" t="s">
        <v>179</v>
      </c>
      <c r="E233" s="238" t="s">
        <v>340</v>
      </c>
      <c r="F233" s="239" t="s">
        <v>341</v>
      </c>
      <c r="G233" s="240" t="s">
        <v>182</v>
      </c>
      <c r="H233" s="241">
        <v>0.041</v>
      </c>
      <c r="I233" s="242"/>
      <c r="J233" s="243"/>
      <c r="K233" s="244">
        <f>ROUND(P233*H233,2)</f>
        <v>0</v>
      </c>
      <c r="L233" s="239" t="s">
        <v>1</v>
      </c>
      <c r="M233" s="245"/>
      <c r="N233" s="246" t="s">
        <v>1</v>
      </c>
      <c r="O233" s="226" t="s">
        <v>40</v>
      </c>
      <c r="P233" s="227">
        <f>I233+J233</f>
        <v>0</v>
      </c>
      <c r="Q233" s="227">
        <f>ROUND(I233*H233,2)</f>
        <v>0</v>
      </c>
      <c r="R233" s="227">
        <f>ROUND(J233*H233,2)</f>
        <v>0</v>
      </c>
      <c r="S233" s="88"/>
      <c r="T233" s="228">
        <f>S233*H233</f>
        <v>0</v>
      </c>
      <c r="U233" s="228">
        <v>0</v>
      </c>
      <c r="V233" s="228">
        <f>U233*H233</f>
        <v>0</v>
      </c>
      <c r="W233" s="228">
        <v>0</v>
      </c>
      <c r="X233" s="229">
        <f>W233*H233</f>
        <v>0</v>
      </c>
      <c r="Y233" s="35"/>
      <c r="Z233" s="35"/>
      <c r="AA233" s="35"/>
      <c r="AB233" s="35"/>
      <c r="AC233" s="35"/>
      <c r="AD233" s="35"/>
      <c r="AE233" s="35"/>
      <c r="AR233" s="230" t="s">
        <v>274</v>
      </c>
      <c r="AT233" s="230" t="s">
        <v>179</v>
      </c>
      <c r="AU233" s="230" t="s">
        <v>87</v>
      </c>
      <c r="AY233" s="14" t="s">
        <v>137</v>
      </c>
      <c r="BE233" s="231">
        <f>IF(O233="základní",K233,0)</f>
        <v>0</v>
      </c>
      <c r="BF233" s="231">
        <f>IF(O233="snížená",K233,0)</f>
        <v>0</v>
      </c>
      <c r="BG233" s="231">
        <f>IF(O233="zákl. přenesená",K233,0)</f>
        <v>0</v>
      </c>
      <c r="BH233" s="231">
        <f>IF(O233="sníž. přenesená",K233,0)</f>
        <v>0</v>
      </c>
      <c r="BI233" s="231">
        <f>IF(O233="nulová",K233,0)</f>
        <v>0</v>
      </c>
      <c r="BJ233" s="14" t="s">
        <v>85</v>
      </c>
      <c r="BK233" s="231">
        <f>ROUND(P233*H233,2)</f>
        <v>0</v>
      </c>
      <c r="BL233" s="14" t="s">
        <v>206</v>
      </c>
      <c r="BM233" s="230" t="s">
        <v>342</v>
      </c>
    </row>
    <row r="234" spans="1:47" s="2" customFormat="1" ht="12">
      <c r="A234" s="35"/>
      <c r="B234" s="36"/>
      <c r="C234" s="37"/>
      <c r="D234" s="232" t="s">
        <v>145</v>
      </c>
      <c r="E234" s="37"/>
      <c r="F234" s="233" t="s">
        <v>341</v>
      </c>
      <c r="G234" s="37"/>
      <c r="H234" s="37"/>
      <c r="I234" s="234"/>
      <c r="J234" s="234"/>
      <c r="K234" s="37"/>
      <c r="L234" s="37"/>
      <c r="M234" s="41"/>
      <c r="N234" s="235"/>
      <c r="O234" s="236"/>
      <c r="P234" s="88"/>
      <c r="Q234" s="88"/>
      <c r="R234" s="88"/>
      <c r="S234" s="88"/>
      <c r="T234" s="88"/>
      <c r="U234" s="88"/>
      <c r="V234" s="88"/>
      <c r="W234" s="88"/>
      <c r="X234" s="89"/>
      <c r="Y234" s="35"/>
      <c r="Z234" s="35"/>
      <c r="AA234" s="35"/>
      <c r="AB234" s="35"/>
      <c r="AC234" s="35"/>
      <c r="AD234" s="35"/>
      <c r="AE234" s="35"/>
      <c r="AT234" s="14" t="s">
        <v>145</v>
      </c>
      <c r="AU234" s="14" t="s">
        <v>87</v>
      </c>
    </row>
    <row r="235" spans="1:65" s="2" customFormat="1" ht="24.15" customHeight="1">
      <c r="A235" s="35"/>
      <c r="B235" s="36"/>
      <c r="C235" s="218" t="s">
        <v>343</v>
      </c>
      <c r="D235" s="218" t="s">
        <v>139</v>
      </c>
      <c r="E235" s="219" t="s">
        <v>344</v>
      </c>
      <c r="F235" s="220" t="s">
        <v>345</v>
      </c>
      <c r="G235" s="221" t="s">
        <v>142</v>
      </c>
      <c r="H235" s="222">
        <v>146</v>
      </c>
      <c r="I235" s="223"/>
      <c r="J235" s="223"/>
      <c r="K235" s="224">
        <f>ROUND(P235*H235,2)</f>
        <v>0</v>
      </c>
      <c r="L235" s="220" t="s">
        <v>1</v>
      </c>
      <c r="M235" s="41"/>
      <c r="N235" s="225" t="s">
        <v>1</v>
      </c>
      <c r="O235" s="226" t="s">
        <v>40</v>
      </c>
      <c r="P235" s="227">
        <f>I235+J235</f>
        <v>0</v>
      </c>
      <c r="Q235" s="227">
        <f>ROUND(I235*H235,2)</f>
        <v>0</v>
      </c>
      <c r="R235" s="227">
        <f>ROUND(J235*H235,2)</f>
        <v>0</v>
      </c>
      <c r="S235" s="88"/>
      <c r="T235" s="228">
        <f>S235*H235</f>
        <v>0</v>
      </c>
      <c r="U235" s="228">
        <v>0</v>
      </c>
      <c r="V235" s="228">
        <f>U235*H235</f>
        <v>0</v>
      </c>
      <c r="W235" s="228">
        <v>0</v>
      </c>
      <c r="X235" s="229">
        <f>W235*H235</f>
        <v>0</v>
      </c>
      <c r="Y235" s="35"/>
      <c r="Z235" s="35"/>
      <c r="AA235" s="35"/>
      <c r="AB235" s="35"/>
      <c r="AC235" s="35"/>
      <c r="AD235" s="35"/>
      <c r="AE235" s="35"/>
      <c r="AR235" s="230" t="s">
        <v>206</v>
      </c>
      <c r="AT235" s="230" t="s">
        <v>139</v>
      </c>
      <c r="AU235" s="230" t="s">
        <v>87</v>
      </c>
      <c r="AY235" s="14" t="s">
        <v>137</v>
      </c>
      <c r="BE235" s="231">
        <f>IF(O235="základní",K235,0)</f>
        <v>0</v>
      </c>
      <c r="BF235" s="231">
        <f>IF(O235="snížená",K235,0)</f>
        <v>0</v>
      </c>
      <c r="BG235" s="231">
        <f>IF(O235="zákl. přenesená",K235,0)</f>
        <v>0</v>
      </c>
      <c r="BH235" s="231">
        <f>IF(O235="sníž. přenesená",K235,0)</f>
        <v>0</v>
      </c>
      <c r="BI235" s="231">
        <f>IF(O235="nulová",K235,0)</f>
        <v>0</v>
      </c>
      <c r="BJ235" s="14" t="s">
        <v>85</v>
      </c>
      <c r="BK235" s="231">
        <f>ROUND(P235*H235,2)</f>
        <v>0</v>
      </c>
      <c r="BL235" s="14" t="s">
        <v>206</v>
      </c>
      <c r="BM235" s="230" t="s">
        <v>346</v>
      </c>
    </row>
    <row r="236" spans="1:47" s="2" customFormat="1" ht="12">
      <c r="A236" s="35"/>
      <c r="B236" s="36"/>
      <c r="C236" s="37"/>
      <c r="D236" s="232" t="s">
        <v>145</v>
      </c>
      <c r="E236" s="37"/>
      <c r="F236" s="233" t="s">
        <v>345</v>
      </c>
      <c r="G236" s="37"/>
      <c r="H236" s="37"/>
      <c r="I236" s="234"/>
      <c r="J236" s="234"/>
      <c r="K236" s="37"/>
      <c r="L236" s="37"/>
      <c r="M236" s="41"/>
      <c r="N236" s="235"/>
      <c r="O236" s="236"/>
      <c r="P236" s="88"/>
      <c r="Q236" s="88"/>
      <c r="R236" s="88"/>
      <c r="S236" s="88"/>
      <c r="T236" s="88"/>
      <c r="U236" s="88"/>
      <c r="V236" s="88"/>
      <c r="W236" s="88"/>
      <c r="X236" s="89"/>
      <c r="Y236" s="35"/>
      <c r="Z236" s="35"/>
      <c r="AA236" s="35"/>
      <c r="AB236" s="35"/>
      <c r="AC236" s="35"/>
      <c r="AD236" s="35"/>
      <c r="AE236" s="35"/>
      <c r="AT236" s="14" t="s">
        <v>145</v>
      </c>
      <c r="AU236" s="14" t="s">
        <v>87</v>
      </c>
    </row>
    <row r="237" spans="1:65" s="2" customFormat="1" ht="44.25" customHeight="1">
      <c r="A237" s="35"/>
      <c r="B237" s="36"/>
      <c r="C237" s="237" t="s">
        <v>347</v>
      </c>
      <c r="D237" s="237" t="s">
        <v>179</v>
      </c>
      <c r="E237" s="238" t="s">
        <v>348</v>
      </c>
      <c r="F237" s="239" t="s">
        <v>349</v>
      </c>
      <c r="G237" s="240" t="s">
        <v>142</v>
      </c>
      <c r="H237" s="241">
        <v>167.9</v>
      </c>
      <c r="I237" s="242"/>
      <c r="J237" s="243"/>
      <c r="K237" s="244">
        <f>ROUND(P237*H237,2)</f>
        <v>0</v>
      </c>
      <c r="L237" s="239" t="s">
        <v>1</v>
      </c>
      <c r="M237" s="245"/>
      <c r="N237" s="246" t="s">
        <v>1</v>
      </c>
      <c r="O237" s="226" t="s">
        <v>40</v>
      </c>
      <c r="P237" s="227">
        <f>I237+J237</f>
        <v>0</v>
      </c>
      <c r="Q237" s="227">
        <f>ROUND(I237*H237,2)</f>
        <v>0</v>
      </c>
      <c r="R237" s="227">
        <f>ROUND(J237*H237,2)</f>
        <v>0</v>
      </c>
      <c r="S237" s="88"/>
      <c r="T237" s="228">
        <f>S237*H237</f>
        <v>0</v>
      </c>
      <c r="U237" s="228">
        <v>0</v>
      </c>
      <c r="V237" s="228">
        <f>U237*H237</f>
        <v>0</v>
      </c>
      <c r="W237" s="228">
        <v>0</v>
      </c>
      <c r="X237" s="229">
        <f>W237*H237</f>
        <v>0</v>
      </c>
      <c r="Y237" s="35"/>
      <c r="Z237" s="35"/>
      <c r="AA237" s="35"/>
      <c r="AB237" s="35"/>
      <c r="AC237" s="35"/>
      <c r="AD237" s="35"/>
      <c r="AE237" s="35"/>
      <c r="AR237" s="230" t="s">
        <v>274</v>
      </c>
      <c r="AT237" s="230" t="s">
        <v>179</v>
      </c>
      <c r="AU237" s="230" t="s">
        <v>87</v>
      </c>
      <c r="AY237" s="14" t="s">
        <v>137</v>
      </c>
      <c r="BE237" s="231">
        <f>IF(O237="základní",K237,0)</f>
        <v>0</v>
      </c>
      <c r="BF237" s="231">
        <f>IF(O237="snížená",K237,0)</f>
        <v>0</v>
      </c>
      <c r="BG237" s="231">
        <f>IF(O237="zákl. přenesená",K237,0)</f>
        <v>0</v>
      </c>
      <c r="BH237" s="231">
        <f>IF(O237="sníž. přenesená",K237,0)</f>
        <v>0</v>
      </c>
      <c r="BI237" s="231">
        <f>IF(O237="nulová",K237,0)</f>
        <v>0</v>
      </c>
      <c r="BJ237" s="14" t="s">
        <v>85</v>
      </c>
      <c r="BK237" s="231">
        <f>ROUND(P237*H237,2)</f>
        <v>0</v>
      </c>
      <c r="BL237" s="14" t="s">
        <v>206</v>
      </c>
      <c r="BM237" s="230" t="s">
        <v>350</v>
      </c>
    </row>
    <row r="238" spans="1:47" s="2" customFormat="1" ht="12">
      <c r="A238" s="35"/>
      <c r="B238" s="36"/>
      <c r="C238" s="37"/>
      <c r="D238" s="232" t="s">
        <v>145</v>
      </c>
      <c r="E238" s="37"/>
      <c r="F238" s="233" t="s">
        <v>349</v>
      </c>
      <c r="G238" s="37"/>
      <c r="H238" s="37"/>
      <c r="I238" s="234"/>
      <c r="J238" s="234"/>
      <c r="K238" s="37"/>
      <c r="L238" s="37"/>
      <c r="M238" s="41"/>
      <c r="N238" s="235"/>
      <c r="O238" s="236"/>
      <c r="P238" s="88"/>
      <c r="Q238" s="88"/>
      <c r="R238" s="88"/>
      <c r="S238" s="88"/>
      <c r="T238" s="88"/>
      <c r="U238" s="88"/>
      <c r="V238" s="88"/>
      <c r="W238" s="88"/>
      <c r="X238" s="89"/>
      <c r="Y238" s="35"/>
      <c r="Z238" s="35"/>
      <c r="AA238" s="35"/>
      <c r="AB238" s="35"/>
      <c r="AC238" s="35"/>
      <c r="AD238" s="35"/>
      <c r="AE238" s="35"/>
      <c r="AT238" s="14" t="s">
        <v>145</v>
      </c>
      <c r="AU238" s="14" t="s">
        <v>87</v>
      </c>
    </row>
    <row r="239" spans="1:65" s="2" customFormat="1" ht="24.15" customHeight="1">
      <c r="A239" s="35"/>
      <c r="B239" s="36"/>
      <c r="C239" s="218" t="s">
        <v>351</v>
      </c>
      <c r="D239" s="218" t="s">
        <v>139</v>
      </c>
      <c r="E239" s="219" t="s">
        <v>352</v>
      </c>
      <c r="F239" s="220" t="s">
        <v>353</v>
      </c>
      <c r="G239" s="221" t="s">
        <v>142</v>
      </c>
      <c r="H239" s="222">
        <v>116.018</v>
      </c>
      <c r="I239" s="223"/>
      <c r="J239" s="223"/>
      <c r="K239" s="224">
        <f>ROUND(P239*H239,2)</f>
        <v>0</v>
      </c>
      <c r="L239" s="220" t="s">
        <v>1</v>
      </c>
      <c r="M239" s="41"/>
      <c r="N239" s="225" t="s">
        <v>1</v>
      </c>
      <c r="O239" s="226" t="s">
        <v>40</v>
      </c>
      <c r="P239" s="227">
        <f>I239+J239</f>
        <v>0</v>
      </c>
      <c r="Q239" s="227">
        <f>ROUND(I239*H239,2)</f>
        <v>0</v>
      </c>
      <c r="R239" s="227">
        <f>ROUND(J239*H239,2)</f>
        <v>0</v>
      </c>
      <c r="S239" s="88"/>
      <c r="T239" s="228">
        <f>S239*H239</f>
        <v>0</v>
      </c>
      <c r="U239" s="228">
        <v>0</v>
      </c>
      <c r="V239" s="228">
        <f>U239*H239</f>
        <v>0</v>
      </c>
      <c r="W239" s="228">
        <v>0</v>
      </c>
      <c r="X239" s="229">
        <f>W239*H239</f>
        <v>0</v>
      </c>
      <c r="Y239" s="35"/>
      <c r="Z239" s="35"/>
      <c r="AA239" s="35"/>
      <c r="AB239" s="35"/>
      <c r="AC239" s="35"/>
      <c r="AD239" s="35"/>
      <c r="AE239" s="35"/>
      <c r="AR239" s="230" t="s">
        <v>206</v>
      </c>
      <c r="AT239" s="230" t="s">
        <v>139</v>
      </c>
      <c r="AU239" s="230" t="s">
        <v>87</v>
      </c>
      <c r="AY239" s="14" t="s">
        <v>137</v>
      </c>
      <c r="BE239" s="231">
        <f>IF(O239="základní",K239,0)</f>
        <v>0</v>
      </c>
      <c r="BF239" s="231">
        <f>IF(O239="snížená",K239,0)</f>
        <v>0</v>
      </c>
      <c r="BG239" s="231">
        <f>IF(O239="zákl. přenesená",K239,0)</f>
        <v>0</v>
      </c>
      <c r="BH239" s="231">
        <f>IF(O239="sníž. přenesená",K239,0)</f>
        <v>0</v>
      </c>
      <c r="BI239" s="231">
        <f>IF(O239="nulová",K239,0)</f>
        <v>0</v>
      </c>
      <c r="BJ239" s="14" t="s">
        <v>85</v>
      </c>
      <c r="BK239" s="231">
        <f>ROUND(P239*H239,2)</f>
        <v>0</v>
      </c>
      <c r="BL239" s="14" t="s">
        <v>206</v>
      </c>
      <c r="BM239" s="230" t="s">
        <v>354</v>
      </c>
    </row>
    <row r="240" spans="1:47" s="2" customFormat="1" ht="12">
      <c r="A240" s="35"/>
      <c r="B240" s="36"/>
      <c r="C240" s="37"/>
      <c r="D240" s="232" t="s">
        <v>145</v>
      </c>
      <c r="E240" s="37"/>
      <c r="F240" s="233" t="s">
        <v>353</v>
      </c>
      <c r="G240" s="37"/>
      <c r="H240" s="37"/>
      <c r="I240" s="234"/>
      <c r="J240" s="234"/>
      <c r="K240" s="37"/>
      <c r="L240" s="37"/>
      <c r="M240" s="41"/>
      <c r="N240" s="235"/>
      <c r="O240" s="236"/>
      <c r="P240" s="88"/>
      <c r="Q240" s="88"/>
      <c r="R240" s="88"/>
      <c r="S240" s="88"/>
      <c r="T240" s="88"/>
      <c r="U240" s="88"/>
      <c r="V240" s="88"/>
      <c r="W240" s="88"/>
      <c r="X240" s="89"/>
      <c r="Y240" s="35"/>
      <c r="Z240" s="35"/>
      <c r="AA240" s="35"/>
      <c r="AB240" s="35"/>
      <c r="AC240" s="35"/>
      <c r="AD240" s="35"/>
      <c r="AE240" s="35"/>
      <c r="AT240" s="14" t="s">
        <v>145</v>
      </c>
      <c r="AU240" s="14" t="s">
        <v>87</v>
      </c>
    </row>
    <row r="241" spans="1:65" s="2" customFormat="1" ht="44.25" customHeight="1">
      <c r="A241" s="35"/>
      <c r="B241" s="36"/>
      <c r="C241" s="237" t="s">
        <v>355</v>
      </c>
      <c r="D241" s="237" t="s">
        <v>179</v>
      </c>
      <c r="E241" s="238" t="s">
        <v>348</v>
      </c>
      <c r="F241" s="239" t="s">
        <v>349</v>
      </c>
      <c r="G241" s="240" t="s">
        <v>142</v>
      </c>
      <c r="H241" s="241">
        <v>139.222</v>
      </c>
      <c r="I241" s="242"/>
      <c r="J241" s="243"/>
      <c r="K241" s="244">
        <f>ROUND(P241*H241,2)</f>
        <v>0</v>
      </c>
      <c r="L241" s="239" t="s">
        <v>1</v>
      </c>
      <c r="M241" s="245"/>
      <c r="N241" s="246" t="s">
        <v>1</v>
      </c>
      <c r="O241" s="226" t="s">
        <v>40</v>
      </c>
      <c r="P241" s="227">
        <f>I241+J241</f>
        <v>0</v>
      </c>
      <c r="Q241" s="227">
        <f>ROUND(I241*H241,2)</f>
        <v>0</v>
      </c>
      <c r="R241" s="227">
        <f>ROUND(J241*H241,2)</f>
        <v>0</v>
      </c>
      <c r="S241" s="88"/>
      <c r="T241" s="228">
        <f>S241*H241</f>
        <v>0</v>
      </c>
      <c r="U241" s="228">
        <v>0</v>
      </c>
      <c r="V241" s="228">
        <f>U241*H241</f>
        <v>0</v>
      </c>
      <c r="W241" s="228">
        <v>0</v>
      </c>
      <c r="X241" s="229">
        <f>W241*H241</f>
        <v>0</v>
      </c>
      <c r="Y241" s="35"/>
      <c r="Z241" s="35"/>
      <c r="AA241" s="35"/>
      <c r="AB241" s="35"/>
      <c r="AC241" s="35"/>
      <c r="AD241" s="35"/>
      <c r="AE241" s="35"/>
      <c r="AR241" s="230" t="s">
        <v>274</v>
      </c>
      <c r="AT241" s="230" t="s">
        <v>179</v>
      </c>
      <c r="AU241" s="230" t="s">
        <v>87</v>
      </c>
      <c r="AY241" s="14" t="s">
        <v>137</v>
      </c>
      <c r="BE241" s="231">
        <f>IF(O241="základní",K241,0)</f>
        <v>0</v>
      </c>
      <c r="BF241" s="231">
        <f>IF(O241="snížená",K241,0)</f>
        <v>0</v>
      </c>
      <c r="BG241" s="231">
        <f>IF(O241="zákl. přenesená",K241,0)</f>
        <v>0</v>
      </c>
      <c r="BH241" s="231">
        <f>IF(O241="sníž. přenesená",K241,0)</f>
        <v>0</v>
      </c>
      <c r="BI241" s="231">
        <f>IF(O241="nulová",K241,0)</f>
        <v>0</v>
      </c>
      <c r="BJ241" s="14" t="s">
        <v>85</v>
      </c>
      <c r="BK241" s="231">
        <f>ROUND(P241*H241,2)</f>
        <v>0</v>
      </c>
      <c r="BL241" s="14" t="s">
        <v>206</v>
      </c>
      <c r="BM241" s="230" t="s">
        <v>356</v>
      </c>
    </row>
    <row r="242" spans="1:47" s="2" customFormat="1" ht="12">
      <c r="A242" s="35"/>
      <c r="B242" s="36"/>
      <c r="C242" s="37"/>
      <c r="D242" s="232" t="s">
        <v>145</v>
      </c>
      <c r="E242" s="37"/>
      <c r="F242" s="233" t="s">
        <v>349</v>
      </c>
      <c r="G242" s="37"/>
      <c r="H242" s="37"/>
      <c r="I242" s="234"/>
      <c r="J242" s="234"/>
      <c r="K242" s="37"/>
      <c r="L242" s="37"/>
      <c r="M242" s="41"/>
      <c r="N242" s="235"/>
      <c r="O242" s="236"/>
      <c r="P242" s="88"/>
      <c r="Q242" s="88"/>
      <c r="R242" s="88"/>
      <c r="S242" s="88"/>
      <c r="T242" s="88"/>
      <c r="U242" s="88"/>
      <c r="V242" s="88"/>
      <c r="W242" s="88"/>
      <c r="X242" s="89"/>
      <c r="Y242" s="35"/>
      <c r="Z242" s="35"/>
      <c r="AA242" s="35"/>
      <c r="AB242" s="35"/>
      <c r="AC242" s="35"/>
      <c r="AD242" s="35"/>
      <c r="AE242" s="35"/>
      <c r="AT242" s="14" t="s">
        <v>145</v>
      </c>
      <c r="AU242" s="14" t="s">
        <v>87</v>
      </c>
    </row>
    <row r="243" spans="1:65" s="2" customFormat="1" ht="24.15" customHeight="1">
      <c r="A243" s="35"/>
      <c r="B243" s="36"/>
      <c r="C243" s="218" t="s">
        <v>357</v>
      </c>
      <c r="D243" s="218" t="s">
        <v>139</v>
      </c>
      <c r="E243" s="219" t="s">
        <v>352</v>
      </c>
      <c r="F243" s="220" t="s">
        <v>353</v>
      </c>
      <c r="G243" s="221" t="s">
        <v>142</v>
      </c>
      <c r="H243" s="222">
        <v>232.034</v>
      </c>
      <c r="I243" s="223"/>
      <c r="J243" s="223"/>
      <c r="K243" s="224">
        <f>ROUND(P243*H243,2)</f>
        <v>0</v>
      </c>
      <c r="L243" s="220" t="s">
        <v>1</v>
      </c>
      <c r="M243" s="41"/>
      <c r="N243" s="225" t="s">
        <v>1</v>
      </c>
      <c r="O243" s="226" t="s">
        <v>40</v>
      </c>
      <c r="P243" s="227">
        <f>I243+J243</f>
        <v>0</v>
      </c>
      <c r="Q243" s="227">
        <f>ROUND(I243*H243,2)</f>
        <v>0</v>
      </c>
      <c r="R243" s="227">
        <f>ROUND(J243*H243,2)</f>
        <v>0</v>
      </c>
      <c r="S243" s="88"/>
      <c r="T243" s="228">
        <f>S243*H243</f>
        <v>0</v>
      </c>
      <c r="U243" s="228">
        <v>0</v>
      </c>
      <c r="V243" s="228">
        <f>U243*H243</f>
        <v>0</v>
      </c>
      <c r="W243" s="228">
        <v>0</v>
      </c>
      <c r="X243" s="229">
        <f>W243*H243</f>
        <v>0</v>
      </c>
      <c r="Y243" s="35"/>
      <c r="Z243" s="35"/>
      <c r="AA243" s="35"/>
      <c r="AB243" s="35"/>
      <c r="AC243" s="35"/>
      <c r="AD243" s="35"/>
      <c r="AE243" s="35"/>
      <c r="AR243" s="230" t="s">
        <v>206</v>
      </c>
      <c r="AT243" s="230" t="s">
        <v>139</v>
      </c>
      <c r="AU243" s="230" t="s">
        <v>87</v>
      </c>
      <c r="AY243" s="14" t="s">
        <v>137</v>
      </c>
      <c r="BE243" s="231">
        <f>IF(O243="základní",K243,0)</f>
        <v>0</v>
      </c>
      <c r="BF243" s="231">
        <f>IF(O243="snížená",K243,0)</f>
        <v>0</v>
      </c>
      <c r="BG243" s="231">
        <f>IF(O243="zákl. přenesená",K243,0)</f>
        <v>0</v>
      </c>
      <c r="BH243" s="231">
        <f>IF(O243="sníž. přenesená",K243,0)</f>
        <v>0</v>
      </c>
      <c r="BI243" s="231">
        <f>IF(O243="nulová",K243,0)</f>
        <v>0</v>
      </c>
      <c r="BJ243" s="14" t="s">
        <v>85</v>
      </c>
      <c r="BK243" s="231">
        <f>ROUND(P243*H243,2)</f>
        <v>0</v>
      </c>
      <c r="BL243" s="14" t="s">
        <v>206</v>
      </c>
      <c r="BM243" s="230" t="s">
        <v>358</v>
      </c>
    </row>
    <row r="244" spans="1:47" s="2" customFormat="1" ht="12">
      <c r="A244" s="35"/>
      <c r="B244" s="36"/>
      <c r="C244" s="37"/>
      <c r="D244" s="232" t="s">
        <v>145</v>
      </c>
      <c r="E244" s="37"/>
      <c r="F244" s="233" t="s">
        <v>353</v>
      </c>
      <c r="G244" s="37"/>
      <c r="H244" s="37"/>
      <c r="I244" s="234"/>
      <c r="J244" s="234"/>
      <c r="K244" s="37"/>
      <c r="L244" s="37"/>
      <c r="M244" s="41"/>
      <c r="N244" s="235"/>
      <c r="O244" s="236"/>
      <c r="P244" s="88"/>
      <c r="Q244" s="88"/>
      <c r="R244" s="88"/>
      <c r="S244" s="88"/>
      <c r="T244" s="88"/>
      <c r="U244" s="88"/>
      <c r="V244" s="88"/>
      <c r="W244" s="88"/>
      <c r="X244" s="89"/>
      <c r="Y244" s="35"/>
      <c r="Z244" s="35"/>
      <c r="AA244" s="35"/>
      <c r="AB244" s="35"/>
      <c r="AC244" s="35"/>
      <c r="AD244" s="35"/>
      <c r="AE244" s="35"/>
      <c r="AT244" s="14" t="s">
        <v>145</v>
      </c>
      <c r="AU244" s="14" t="s">
        <v>87</v>
      </c>
    </row>
    <row r="245" spans="1:65" s="2" customFormat="1" ht="44.25" customHeight="1">
      <c r="A245" s="35"/>
      <c r="B245" s="36"/>
      <c r="C245" s="237" t="s">
        <v>359</v>
      </c>
      <c r="D245" s="237" t="s">
        <v>179</v>
      </c>
      <c r="E245" s="238" t="s">
        <v>348</v>
      </c>
      <c r="F245" s="239" t="s">
        <v>349</v>
      </c>
      <c r="G245" s="240" t="s">
        <v>142</v>
      </c>
      <c r="H245" s="241">
        <v>278.441</v>
      </c>
      <c r="I245" s="242"/>
      <c r="J245" s="243"/>
      <c r="K245" s="244">
        <f>ROUND(P245*H245,2)</f>
        <v>0</v>
      </c>
      <c r="L245" s="239" t="s">
        <v>1</v>
      </c>
      <c r="M245" s="245"/>
      <c r="N245" s="246" t="s">
        <v>1</v>
      </c>
      <c r="O245" s="226" t="s">
        <v>40</v>
      </c>
      <c r="P245" s="227">
        <f>I245+J245</f>
        <v>0</v>
      </c>
      <c r="Q245" s="227">
        <f>ROUND(I245*H245,2)</f>
        <v>0</v>
      </c>
      <c r="R245" s="227">
        <f>ROUND(J245*H245,2)</f>
        <v>0</v>
      </c>
      <c r="S245" s="88"/>
      <c r="T245" s="228">
        <f>S245*H245</f>
        <v>0</v>
      </c>
      <c r="U245" s="228">
        <v>0</v>
      </c>
      <c r="V245" s="228">
        <f>U245*H245</f>
        <v>0</v>
      </c>
      <c r="W245" s="228">
        <v>0</v>
      </c>
      <c r="X245" s="229">
        <f>W245*H245</f>
        <v>0</v>
      </c>
      <c r="Y245" s="35"/>
      <c r="Z245" s="35"/>
      <c r="AA245" s="35"/>
      <c r="AB245" s="35"/>
      <c r="AC245" s="35"/>
      <c r="AD245" s="35"/>
      <c r="AE245" s="35"/>
      <c r="AR245" s="230" t="s">
        <v>274</v>
      </c>
      <c r="AT245" s="230" t="s">
        <v>179</v>
      </c>
      <c r="AU245" s="230" t="s">
        <v>87</v>
      </c>
      <c r="AY245" s="14" t="s">
        <v>137</v>
      </c>
      <c r="BE245" s="231">
        <f>IF(O245="základní",K245,0)</f>
        <v>0</v>
      </c>
      <c r="BF245" s="231">
        <f>IF(O245="snížená",K245,0)</f>
        <v>0</v>
      </c>
      <c r="BG245" s="231">
        <f>IF(O245="zákl. přenesená",K245,0)</f>
        <v>0</v>
      </c>
      <c r="BH245" s="231">
        <f>IF(O245="sníž. přenesená",K245,0)</f>
        <v>0</v>
      </c>
      <c r="BI245" s="231">
        <f>IF(O245="nulová",K245,0)</f>
        <v>0</v>
      </c>
      <c r="BJ245" s="14" t="s">
        <v>85</v>
      </c>
      <c r="BK245" s="231">
        <f>ROUND(P245*H245,2)</f>
        <v>0</v>
      </c>
      <c r="BL245" s="14" t="s">
        <v>206</v>
      </c>
      <c r="BM245" s="230" t="s">
        <v>360</v>
      </c>
    </row>
    <row r="246" spans="1:47" s="2" customFormat="1" ht="12">
      <c r="A246" s="35"/>
      <c r="B246" s="36"/>
      <c r="C246" s="37"/>
      <c r="D246" s="232" t="s">
        <v>145</v>
      </c>
      <c r="E246" s="37"/>
      <c r="F246" s="233" t="s">
        <v>349</v>
      </c>
      <c r="G246" s="37"/>
      <c r="H246" s="37"/>
      <c r="I246" s="234"/>
      <c r="J246" s="234"/>
      <c r="K246" s="37"/>
      <c r="L246" s="37"/>
      <c r="M246" s="41"/>
      <c r="N246" s="235"/>
      <c r="O246" s="236"/>
      <c r="P246" s="88"/>
      <c r="Q246" s="88"/>
      <c r="R246" s="88"/>
      <c r="S246" s="88"/>
      <c r="T246" s="88"/>
      <c r="U246" s="88"/>
      <c r="V246" s="88"/>
      <c r="W246" s="88"/>
      <c r="X246" s="89"/>
      <c r="Y246" s="35"/>
      <c r="Z246" s="35"/>
      <c r="AA246" s="35"/>
      <c r="AB246" s="35"/>
      <c r="AC246" s="35"/>
      <c r="AD246" s="35"/>
      <c r="AE246" s="35"/>
      <c r="AT246" s="14" t="s">
        <v>145</v>
      </c>
      <c r="AU246" s="14" t="s">
        <v>87</v>
      </c>
    </row>
    <row r="247" spans="1:65" s="2" customFormat="1" ht="24.15" customHeight="1">
      <c r="A247" s="35"/>
      <c r="B247" s="36"/>
      <c r="C247" s="218" t="s">
        <v>361</v>
      </c>
      <c r="D247" s="218" t="s">
        <v>139</v>
      </c>
      <c r="E247" s="219" t="s">
        <v>362</v>
      </c>
      <c r="F247" s="220" t="s">
        <v>363</v>
      </c>
      <c r="G247" s="221" t="s">
        <v>142</v>
      </c>
      <c r="H247" s="222">
        <v>146</v>
      </c>
      <c r="I247" s="223"/>
      <c r="J247" s="223"/>
      <c r="K247" s="224">
        <f>ROUND(P247*H247,2)</f>
        <v>0</v>
      </c>
      <c r="L247" s="220" t="s">
        <v>1</v>
      </c>
      <c r="M247" s="41"/>
      <c r="N247" s="225" t="s">
        <v>1</v>
      </c>
      <c r="O247" s="226" t="s">
        <v>40</v>
      </c>
      <c r="P247" s="227">
        <f>I247+J247</f>
        <v>0</v>
      </c>
      <c r="Q247" s="227">
        <f>ROUND(I247*H247,2)</f>
        <v>0</v>
      </c>
      <c r="R247" s="227">
        <f>ROUND(J247*H247,2)</f>
        <v>0</v>
      </c>
      <c r="S247" s="88"/>
      <c r="T247" s="228">
        <f>S247*H247</f>
        <v>0</v>
      </c>
      <c r="U247" s="228">
        <v>0</v>
      </c>
      <c r="V247" s="228">
        <f>U247*H247</f>
        <v>0</v>
      </c>
      <c r="W247" s="228">
        <v>0</v>
      </c>
      <c r="X247" s="229">
        <f>W247*H247</f>
        <v>0</v>
      </c>
      <c r="Y247" s="35"/>
      <c r="Z247" s="35"/>
      <c r="AA247" s="35"/>
      <c r="AB247" s="35"/>
      <c r="AC247" s="35"/>
      <c r="AD247" s="35"/>
      <c r="AE247" s="35"/>
      <c r="AR247" s="230" t="s">
        <v>206</v>
      </c>
      <c r="AT247" s="230" t="s">
        <v>139</v>
      </c>
      <c r="AU247" s="230" t="s">
        <v>87</v>
      </c>
      <c r="AY247" s="14" t="s">
        <v>137</v>
      </c>
      <c r="BE247" s="231">
        <f>IF(O247="základní",K247,0)</f>
        <v>0</v>
      </c>
      <c r="BF247" s="231">
        <f>IF(O247="snížená",K247,0)</f>
        <v>0</v>
      </c>
      <c r="BG247" s="231">
        <f>IF(O247="zákl. přenesená",K247,0)</f>
        <v>0</v>
      </c>
      <c r="BH247" s="231">
        <f>IF(O247="sníž. přenesená",K247,0)</f>
        <v>0</v>
      </c>
      <c r="BI247" s="231">
        <f>IF(O247="nulová",K247,0)</f>
        <v>0</v>
      </c>
      <c r="BJ247" s="14" t="s">
        <v>85</v>
      </c>
      <c r="BK247" s="231">
        <f>ROUND(P247*H247,2)</f>
        <v>0</v>
      </c>
      <c r="BL247" s="14" t="s">
        <v>206</v>
      </c>
      <c r="BM247" s="230" t="s">
        <v>364</v>
      </c>
    </row>
    <row r="248" spans="1:47" s="2" customFormat="1" ht="12">
      <c r="A248" s="35"/>
      <c r="B248" s="36"/>
      <c r="C248" s="37"/>
      <c r="D248" s="232" t="s">
        <v>145</v>
      </c>
      <c r="E248" s="37"/>
      <c r="F248" s="233" t="s">
        <v>363</v>
      </c>
      <c r="G248" s="37"/>
      <c r="H248" s="37"/>
      <c r="I248" s="234"/>
      <c r="J248" s="234"/>
      <c r="K248" s="37"/>
      <c r="L248" s="37"/>
      <c r="M248" s="41"/>
      <c r="N248" s="235"/>
      <c r="O248" s="236"/>
      <c r="P248" s="88"/>
      <c r="Q248" s="88"/>
      <c r="R248" s="88"/>
      <c r="S248" s="88"/>
      <c r="T248" s="88"/>
      <c r="U248" s="88"/>
      <c r="V248" s="88"/>
      <c r="W248" s="88"/>
      <c r="X248" s="89"/>
      <c r="Y248" s="35"/>
      <c r="Z248" s="35"/>
      <c r="AA248" s="35"/>
      <c r="AB248" s="35"/>
      <c r="AC248" s="35"/>
      <c r="AD248" s="35"/>
      <c r="AE248" s="35"/>
      <c r="AT248" s="14" t="s">
        <v>145</v>
      </c>
      <c r="AU248" s="14" t="s">
        <v>87</v>
      </c>
    </row>
    <row r="249" spans="1:65" s="2" customFormat="1" ht="24.15" customHeight="1">
      <c r="A249" s="35"/>
      <c r="B249" s="36"/>
      <c r="C249" s="237" t="s">
        <v>365</v>
      </c>
      <c r="D249" s="237" t="s">
        <v>179</v>
      </c>
      <c r="E249" s="238" t="s">
        <v>366</v>
      </c>
      <c r="F249" s="239" t="s">
        <v>367</v>
      </c>
      <c r="G249" s="240" t="s">
        <v>142</v>
      </c>
      <c r="H249" s="241">
        <v>153.3</v>
      </c>
      <c r="I249" s="242"/>
      <c r="J249" s="243"/>
      <c r="K249" s="244">
        <f>ROUND(P249*H249,2)</f>
        <v>0</v>
      </c>
      <c r="L249" s="239" t="s">
        <v>1</v>
      </c>
      <c r="M249" s="245"/>
      <c r="N249" s="246" t="s">
        <v>1</v>
      </c>
      <c r="O249" s="226" t="s">
        <v>40</v>
      </c>
      <c r="P249" s="227">
        <f>I249+J249</f>
        <v>0</v>
      </c>
      <c r="Q249" s="227">
        <f>ROUND(I249*H249,2)</f>
        <v>0</v>
      </c>
      <c r="R249" s="227">
        <f>ROUND(J249*H249,2)</f>
        <v>0</v>
      </c>
      <c r="S249" s="88"/>
      <c r="T249" s="228">
        <f>S249*H249</f>
        <v>0</v>
      </c>
      <c r="U249" s="228">
        <v>0</v>
      </c>
      <c r="V249" s="228">
        <f>U249*H249</f>
        <v>0</v>
      </c>
      <c r="W249" s="228">
        <v>0</v>
      </c>
      <c r="X249" s="229">
        <f>W249*H249</f>
        <v>0</v>
      </c>
      <c r="Y249" s="35"/>
      <c r="Z249" s="35"/>
      <c r="AA249" s="35"/>
      <c r="AB249" s="35"/>
      <c r="AC249" s="35"/>
      <c r="AD249" s="35"/>
      <c r="AE249" s="35"/>
      <c r="AR249" s="230" t="s">
        <v>274</v>
      </c>
      <c r="AT249" s="230" t="s">
        <v>179</v>
      </c>
      <c r="AU249" s="230" t="s">
        <v>87</v>
      </c>
      <c r="AY249" s="14" t="s">
        <v>137</v>
      </c>
      <c r="BE249" s="231">
        <f>IF(O249="základní",K249,0)</f>
        <v>0</v>
      </c>
      <c r="BF249" s="231">
        <f>IF(O249="snížená",K249,0)</f>
        <v>0</v>
      </c>
      <c r="BG249" s="231">
        <f>IF(O249="zákl. přenesená",K249,0)</f>
        <v>0</v>
      </c>
      <c r="BH249" s="231">
        <f>IF(O249="sníž. přenesená",K249,0)</f>
        <v>0</v>
      </c>
      <c r="BI249" s="231">
        <f>IF(O249="nulová",K249,0)</f>
        <v>0</v>
      </c>
      <c r="BJ249" s="14" t="s">
        <v>85</v>
      </c>
      <c r="BK249" s="231">
        <f>ROUND(P249*H249,2)</f>
        <v>0</v>
      </c>
      <c r="BL249" s="14" t="s">
        <v>206</v>
      </c>
      <c r="BM249" s="230" t="s">
        <v>368</v>
      </c>
    </row>
    <row r="250" spans="1:47" s="2" customFormat="1" ht="12">
      <c r="A250" s="35"/>
      <c r="B250" s="36"/>
      <c r="C250" s="37"/>
      <c r="D250" s="232" t="s">
        <v>145</v>
      </c>
      <c r="E250" s="37"/>
      <c r="F250" s="233" t="s">
        <v>367</v>
      </c>
      <c r="G250" s="37"/>
      <c r="H250" s="37"/>
      <c r="I250" s="234"/>
      <c r="J250" s="234"/>
      <c r="K250" s="37"/>
      <c r="L250" s="37"/>
      <c r="M250" s="41"/>
      <c r="N250" s="235"/>
      <c r="O250" s="236"/>
      <c r="P250" s="88"/>
      <c r="Q250" s="88"/>
      <c r="R250" s="88"/>
      <c r="S250" s="88"/>
      <c r="T250" s="88"/>
      <c r="U250" s="88"/>
      <c r="V250" s="88"/>
      <c r="W250" s="88"/>
      <c r="X250" s="89"/>
      <c r="Y250" s="35"/>
      <c r="Z250" s="35"/>
      <c r="AA250" s="35"/>
      <c r="AB250" s="35"/>
      <c r="AC250" s="35"/>
      <c r="AD250" s="35"/>
      <c r="AE250" s="35"/>
      <c r="AT250" s="14" t="s">
        <v>145</v>
      </c>
      <c r="AU250" s="14" t="s">
        <v>87</v>
      </c>
    </row>
    <row r="251" spans="1:65" s="2" customFormat="1" ht="24.15" customHeight="1">
      <c r="A251" s="35"/>
      <c r="B251" s="36"/>
      <c r="C251" s="218" t="s">
        <v>369</v>
      </c>
      <c r="D251" s="218" t="s">
        <v>139</v>
      </c>
      <c r="E251" s="219" t="s">
        <v>370</v>
      </c>
      <c r="F251" s="220" t="s">
        <v>371</v>
      </c>
      <c r="G251" s="221" t="s">
        <v>142</v>
      </c>
      <c r="H251" s="222">
        <v>146</v>
      </c>
      <c r="I251" s="223"/>
      <c r="J251" s="223"/>
      <c r="K251" s="224">
        <f>ROUND(P251*H251,2)</f>
        <v>0</v>
      </c>
      <c r="L251" s="220" t="s">
        <v>1</v>
      </c>
      <c r="M251" s="41"/>
      <c r="N251" s="225" t="s">
        <v>1</v>
      </c>
      <c r="O251" s="226" t="s">
        <v>40</v>
      </c>
      <c r="P251" s="227">
        <f>I251+J251</f>
        <v>0</v>
      </c>
      <c r="Q251" s="227">
        <f>ROUND(I251*H251,2)</f>
        <v>0</v>
      </c>
      <c r="R251" s="227">
        <f>ROUND(J251*H251,2)</f>
        <v>0</v>
      </c>
      <c r="S251" s="88"/>
      <c r="T251" s="228">
        <f>S251*H251</f>
        <v>0</v>
      </c>
      <c r="U251" s="228">
        <v>0</v>
      </c>
      <c r="V251" s="228">
        <f>U251*H251</f>
        <v>0</v>
      </c>
      <c r="W251" s="228">
        <v>0</v>
      </c>
      <c r="X251" s="229">
        <f>W251*H251</f>
        <v>0</v>
      </c>
      <c r="Y251" s="35"/>
      <c r="Z251" s="35"/>
      <c r="AA251" s="35"/>
      <c r="AB251" s="35"/>
      <c r="AC251" s="35"/>
      <c r="AD251" s="35"/>
      <c r="AE251" s="35"/>
      <c r="AR251" s="230" t="s">
        <v>206</v>
      </c>
      <c r="AT251" s="230" t="s">
        <v>139</v>
      </c>
      <c r="AU251" s="230" t="s">
        <v>87</v>
      </c>
      <c r="AY251" s="14" t="s">
        <v>137</v>
      </c>
      <c r="BE251" s="231">
        <f>IF(O251="základní",K251,0)</f>
        <v>0</v>
      </c>
      <c r="BF251" s="231">
        <f>IF(O251="snížená",K251,0)</f>
        <v>0</v>
      </c>
      <c r="BG251" s="231">
        <f>IF(O251="zákl. přenesená",K251,0)</f>
        <v>0</v>
      </c>
      <c r="BH251" s="231">
        <f>IF(O251="sníž. přenesená",K251,0)</f>
        <v>0</v>
      </c>
      <c r="BI251" s="231">
        <f>IF(O251="nulová",K251,0)</f>
        <v>0</v>
      </c>
      <c r="BJ251" s="14" t="s">
        <v>85</v>
      </c>
      <c r="BK251" s="231">
        <f>ROUND(P251*H251,2)</f>
        <v>0</v>
      </c>
      <c r="BL251" s="14" t="s">
        <v>206</v>
      </c>
      <c r="BM251" s="230" t="s">
        <v>372</v>
      </c>
    </row>
    <row r="252" spans="1:47" s="2" customFormat="1" ht="12">
      <c r="A252" s="35"/>
      <c r="B252" s="36"/>
      <c r="C252" s="37"/>
      <c r="D252" s="232" t="s">
        <v>145</v>
      </c>
      <c r="E252" s="37"/>
      <c r="F252" s="233" t="s">
        <v>371</v>
      </c>
      <c r="G252" s="37"/>
      <c r="H252" s="37"/>
      <c r="I252" s="234"/>
      <c r="J252" s="234"/>
      <c r="K252" s="37"/>
      <c r="L252" s="37"/>
      <c r="M252" s="41"/>
      <c r="N252" s="235"/>
      <c r="O252" s="236"/>
      <c r="P252" s="88"/>
      <c r="Q252" s="88"/>
      <c r="R252" s="88"/>
      <c r="S252" s="88"/>
      <c r="T252" s="88"/>
      <c r="U252" s="88"/>
      <c r="V252" s="88"/>
      <c r="W252" s="88"/>
      <c r="X252" s="89"/>
      <c r="Y252" s="35"/>
      <c r="Z252" s="35"/>
      <c r="AA252" s="35"/>
      <c r="AB252" s="35"/>
      <c r="AC252" s="35"/>
      <c r="AD252" s="35"/>
      <c r="AE252" s="35"/>
      <c r="AT252" s="14" t="s">
        <v>145</v>
      </c>
      <c r="AU252" s="14" t="s">
        <v>87</v>
      </c>
    </row>
    <row r="253" spans="1:65" s="2" customFormat="1" ht="24.15" customHeight="1">
      <c r="A253" s="35"/>
      <c r="B253" s="36"/>
      <c r="C253" s="237" t="s">
        <v>373</v>
      </c>
      <c r="D253" s="237" t="s">
        <v>179</v>
      </c>
      <c r="E253" s="238" t="s">
        <v>366</v>
      </c>
      <c r="F253" s="239" t="s">
        <v>367</v>
      </c>
      <c r="G253" s="240" t="s">
        <v>142</v>
      </c>
      <c r="H253" s="241">
        <v>153.3</v>
      </c>
      <c r="I253" s="242"/>
      <c r="J253" s="243"/>
      <c r="K253" s="244">
        <f>ROUND(P253*H253,2)</f>
        <v>0</v>
      </c>
      <c r="L253" s="239" t="s">
        <v>1</v>
      </c>
      <c r="M253" s="245"/>
      <c r="N253" s="246" t="s">
        <v>1</v>
      </c>
      <c r="O253" s="226" t="s">
        <v>40</v>
      </c>
      <c r="P253" s="227">
        <f>I253+J253</f>
        <v>0</v>
      </c>
      <c r="Q253" s="227">
        <f>ROUND(I253*H253,2)</f>
        <v>0</v>
      </c>
      <c r="R253" s="227">
        <f>ROUND(J253*H253,2)</f>
        <v>0</v>
      </c>
      <c r="S253" s="88"/>
      <c r="T253" s="228">
        <f>S253*H253</f>
        <v>0</v>
      </c>
      <c r="U253" s="228">
        <v>0</v>
      </c>
      <c r="V253" s="228">
        <f>U253*H253</f>
        <v>0</v>
      </c>
      <c r="W253" s="228">
        <v>0</v>
      </c>
      <c r="X253" s="229">
        <f>W253*H253</f>
        <v>0</v>
      </c>
      <c r="Y253" s="35"/>
      <c r="Z253" s="35"/>
      <c r="AA253" s="35"/>
      <c r="AB253" s="35"/>
      <c r="AC253" s="35"/>
      <c r="AD253" s="35"/>
      <c r="AE253" s="35"/>
      <c r="AR253" s="230" t="s">
        <v>274</v>
      </c>
      <c r="AT253" s="230" t="s">
        <v>179</v>
      </c>
      <c r="AU253" s="230" t="s">
        <v>87</v>
      </c>
      <c r="AY253" s="14" t="s">
        <v>137</v>
      </c>
      <c r="BE253" s="231">
        <f>IF(O253="základní",K253,0)</f>
        <v>0</v>
      </c>
      <c r="BF253" s="231">
        <f>IF(O253="snížená",K253,0)</f>
        <v>0</v>
      </c>
      <c r="BG253" s="231">
        <f>IF(O253="zákl. přenesená",K253,0)</f>
        <v>0</v>
      </c>
      <c r="BH253" s="231">
        <f>IF(O253="sníž. přenesená",K253,0)</f>
        <v>0</v>
      </c>
      <c r="BI253" s="231">
        <f>IF(O253="nulová",K253,0)</f>
        <v>0</v>
      </c>
      <c r="BJ253" s="14" t="s">
        <v>85</v>
      </c>
      <c r="BK253" s="231">
        <f>ROUND(P253*H253,2)</f>
        <v>0</v>
      </c>
      <c r="BL253" s="14" t="s">
        <v>206</v>
      </c>
      <c r="BM253" s="230" t="s">
        <v>374</v>
      </c>
    </row>
    <row r="254" spans="1:47" s="2" customFormat="1" ht="12">
      <c r="A254" s="35"/>
      <c r="B254" s="36"/>
      <c r="C254" s="37"/>
      <c r="D254" s="232" t="s">
        <v>145</v>
      </c>
      <c r="E254" s="37"/>
      <c r="F254" s="233" t="s">
        <v>367</v>
      </c>
      <c r="G254" s="37"/>
      <c r="H254" s="37"/>
      <c r="I254" s="234"/>
      <c r="J254" s="234"/>
      <c r="K254" s="37"/>
      <c r="L254" s="37"/>
      <c r="M254" s="41"/>
      <c r="N254" s="235"/>
      <c r="O254" s="236"/>
      <c r="P254" s="88"/>
      <c r="Q254" s="88"/>
      <c r="R254" s="88"/>
      <c r="S254" s="88"/>
      <c r="T254" s="88"/>
      <c r="U254" s="88"/>
      <c r="V254" s="88"/>
      <c r="W254" s="88"/>
      <c r="X254" s="89"/>
      <c r="Y254" s="35"/>
      <c r="Z254" s="35"/>
      <c r="AA254" s="35"/>
      <c r="AB254" s="35"/>
      <c r="AC254" s="35"/>
      <c r="AD254" s="35"/>
      <c r="AE254" s="35"/>
      <c r="AT254" s="14" t="s">
        <v>145</v>
      </c>
      <c r="AU254" s="14" t="s">
        <v>87</v>
      </c>
    </row>
    <row r="255" spans="1:65" s="2" customFormat="1" ht="24.15" customHeight="1">
      <c r="A255" s="35"/>
      <c r="B255" s="36"/>
      <c r="C255" s="218" t="s">
        <v>375</v>
      </c>
      <c r="D255" s="218" t="s">
        <v>139</v>
      </c>
      <c r="E255" s="219" t="s">
        <v>376</v>
      </c>
      <c r="F255" s="220" t="s">
        <v>377</v>
      </c>
      <c r="G255" s="221" t="s">
        <v>142</v>
      </c>
      <c r="H255" s="222">
        <v>146</v>
      </c>
      <c r="I255" s="223"/>
      <c r="J255" s="223"/>
      <c r="K255" s="224">
        <f>ROUND(P255*H255,2)</f>
        <v>0</v>
      </c>
      <c r="L255" s="220" t="s">
        <v>1</v>
      </c>
      <c r="M255" s="41"/>
      <c r="N255" s="225" t="s">
        <v>1</v>
      </c>
      <c r="O255" s="226" t="s">
        <v>40</v>
      </c>
      <c r="P255" s="227">
        <f>I255+J255</f>
        <v>0</v>
      </c>
      <c r="Q255" s="227">
        <f>ROUND(I255*H255,2)</f>
        <v>0</v>
      </c>
      <c r="R255" s="227">
        <f>ROUND(J255*H255,2)</f>
        <v>0</v>
      </c>
      <c r="S255" s="88"/>
      <c r="T255" s="228">
        <f>S255*H255</f>
        <v>0</v>
      </c>
      <c r="U255" s="228">
        <v>0</v>
      </c>
      <c r="V255" s="228">
        <f>U255*H255</f>
        <v>0</v>
      </c>
      <c r="W255" s="228">
        <v>0</v>
      </c>
      <c r="X255" s="229">
        <f>W255*H255</f>
        <v>0</v>
      </c>
      <c r="Y255" s="35"/>
      <c r="Z255" s="35"/>
      <c r="AA255" s="35"/>
      <c r="AB255" s="35"/>
      <c r="AC255" s="35"/>
      <c r="AD255" s="35"/>
      <c r="AE255" s="35"/>
      <c r="AR255" s="230" t="s">
        <v>206</v>
      </c>
      <c r="AT255" s="230" t="s">
        <v>139</v>
      </c>
      <c r="AU255" s="230" t="s">
        <v>87</v>
      </c>
      <c r="AY255" s="14" t="s">
        <v>137</v>
      </c>
      <c r="BE255" s="231">
        <f>IF(O255="základní",K255,0)</f>
        <v>0</v>
      </c>
      <c r="BF255" s="231">
        <f>IF(O255="snížená",K255,0)</f>
        <v>0</v>
      </c>
      <c r="BG255" s="231">
        <f>IF(O255="zákl. přenesená",K255,0)</f>
        <v>0</v>
      </c>
      <c r="BH255" s="231">
        <f>IF(O255="sníž. přenesená",K255,0)</f>
        <v>0</v>
      </c>
      <c r="BI255" s="231">
        <f>IF(O255="nulová",K255,0)</f>
        <v>0</v>
      </c>
      <c r="BJ255" s="14" t="s">
        <v>85</v>
      </c>
      <c r="BK255" s="231">
        <f>ROUND(P255*H255,2)</f>
        <v>0</v>
      </c>
      <c r="BL255" s="14" t="s">
        <v>206</v>
      </c>
      <c r="BM255" s="230" t="s">
        <v>378</v>
      </c>
    </row>
    <row r="256" spans="1:47" s="2" customFormat="1" ht="12">
      <c r="A256" s="35"/>
      <c r="B256" s="36"/>
      <c r="C256" s="37"/>
      <c r="D256" s="232" t="s">
        <v>145</v>
      </c>
      <c r="E256" s="37"/>
      <c r="F256" s="233" t="s">
        <v>377</v>
      </c>
      <c r="G256" s="37"/>
      <c r="H256" s="37"/>
      <c r="I256" s="234"/>
      <c r="J256" s="234"/>
      <c r="K256" s="37"/>
      <c r="L256" s="37"/>
      <c r="M256" s="41"/>
      <c r="N256" s="235"/>
      <c r="O256" s="236"/>
      <c r="P256" s="88"/>
      <c r="Q256" s="88"/>
      <c r="R256" s="88"/>
      <c r="S256" s="88"/>
      <c r="T256" s="88"/>
      <c r="U256" s="88"/>
      <c r="V256" s="88"/>
      <c r="W256" s="88"/>
      <c r="X256" s="89"/>
      <c r="Y256" s="35"/>
      <c r="Z256" s="35"/>
      <c r="AA256" s="35"/>
      <c r="AB256" s="35"/>
      <c r="AC256" s="35"/>
      <c r="AD256" s="35"/>
      <c r="AE256" s="35"/>
      <c r="AT256" s="14" t="s">
        <v>145</v>
      </c>
      <c r="AU256" s="14" t="s">
        <v>87</v>
      </c>
    </row>
    <row r="257" spans="1:65" s="2" customFormat="1" ht="24.15" customHeight="1">
      <c r="A257" s="35"/>
      <c r="B257" s="36"/>
      <c r="C257" s="237" t="s">
        <v>379</v>
      </c>
      <c r="D257" s="237" t="s">
        <v>179</v>
      </c>
      <c r="E257" s="238" t="s">
        <v>380</v>
      </c>
      <c r="F257" s="239" t="s">
        <v>381</v>
      </c>
      <c r="G257" s="240" t="s">
        <v>142</v>
      </c>
      <c r="H257" s="241">
        <v>175.2</v>
      </c>
      <c r="I257" s="242"/>
      <c r="J257" s="243"/>
      <c r="K257" s="244">
        <f>ROUND(P257*H257,2)</f>
        <v>0</v>
      </c>
      <c r="L257" s="239" t="s">
        <v>1</v>
      </c>
      <c r="M257" s="245"/>
      <c r="N257" s="246" t="s">
        <v>1</v>
      </c>
      <c r="O257" s="226" t="s">
        <v>40</v>
      </c>
      <c r="P257" s="227">
        <f>I257+J257</f>
        <v>0</v>
      </c>
      <c r="Q257" s="227">
        <f>ROUND(I257*H257,2)</f>
        <v>0</v>
      </c>
      <c r="R257" s="227">
        <f>ROUND(J257*H257,2)</f>
        <v>0</v>
      </c>
      <c r="S257" s="88"/>
      <c r="T257" s="228">
        <f>S257*H257</f>
        <v>0</v>
      </c>
      <c r="U257" s="228">
        <v>0</v>
      </c>
      <c r="V257" s="228">
        <f>U257*H257</f>
        <v>0</v>
      </c>
      <c r="W257" s="228">
        <v>0</v>
      </c>
      <c r="X257" s="229">
        <f>W257*H257</f>
        <v>0</v>
      </c>
      <c r="Y257" s="35"/>
      <c r="Z257" s="35"/>
      <c r="AA257" s="35"/>
      <c r="AB257" s="35"/>
      <c r="AC257" s="35"/>
      <c r="AD257" s="35"/>
      <c r="AE257" s="35"/>
      <c r="AR257" s="230" t="s">
        <v>274</v>
      </c>
      <c r="AT257" s="230" t="s">
        <v>179</v>
      </c>
      <c r="AU257" s="230" t="s">
        <v>87</v>
      </c>
      <c r="AY257" s="14" t="s">
        <v>137</v>
      </c>
      <c r="BE257" s="231">
        <f>IF(O257="základní",K257,0)</f>
        <v>0</v>
      </c>
      <c r="BF257" s="231">
        <f>IF(O257="snížená",K257,0)</f>
        <v>0</v>
      </c>
      <c r="BG257" s="231">
        <f>IF(O257="zákl. přenesená",K257,0)</f>
        <v>0</v>
      </c>
      <c r="BH257" s="231">
        <f>IF(O257="sníž. přenesená",K257,0)</f>
        <v>0</v>
      </c>
      <c r="BI257" s="231">
        <f>IF(O257="nulová",K257,0)</f>
        <v>0</v>
      </c>
      <c r="BJ257" s="14" t="s">
        <v>85</v>
      </c>
      <c r="BK257" s="231">
        <f>ROUND(P257*H257,2)</f>
        <v>0</v>
      </c>
      <c r="BL257" s="14" t="s">
        <v>206</v>
      </c>
      <c r="BM257" s="230" t="s">
        <v>382</v>
      </c>
    </row>
    <row r="258" spans="1:47" s="2" customFormat="1" ht="12">
      <c r="A258" s="35"/>
      <c r="B258" s="36"/>
      <c r="C258" s="37"/>
      <c r="D258" s="232" t="s">
        <v>145</v>
      </c>
      <c r="E258" s="37"/>
      <c r="F258" s="233" t="s">
        <v>381</v>
      </c>
      <c r="G258" s="37"/>
      <c r="H258" s="37"/>
      <c r="I258" s="234"/>
      <c r="J258" s="234"/>
      <c r="K258" s="37"/>
      <c r="L258" s="37"/>
      <c r="M258" s="41"/>
      <c r="N258" s="235"/>
      <c r="O258" s="236"/>
      <c r="P258" s="88"/>
      <c r="Q258" s="88"/>
      <c r="R258" s="88"/>
      <c r="S258" s="88"/>
      <c r="T258" s="88"/>
      <c r="U258" s="88"/>
      <c r="V258" s="88"/>
      <c r="W258" s="88"/>
      <c r="X258" s="89"/>
      <c r="Y258" s="35"/>
      <c r="Z258" s="35"/>
      <c r="AA258" s="35"/>
      <c r="AB258" s="35"/>
      <c r="AC258" s="35"/>
      <c r="AD258" s="35"/>
      <c r="AE258" s="35"/>
      <c r="AT258" s="14" t="s">
        <v>145</v>
      </c>
      <c r="AU258" s="14" t="s">
        <v>87</v>
      </c>
    </row>
    <row r="259" spans="1:65" s="2" customFormat="1" ht="24.15" customHeight="1">
      <c r="A259" s="35"/>
      <c r="B259" s="36"/>
      <c r="C259" s="218" t="s">
        <v>383</v>
      </c>
      <c r="D259" s="218" t="s">
        <v>139</v>
      </c>
      <c r="E259" s="219" t="s">
        <v>384</v>
      </c>
      <c r="F259" s="220" t="s">
        <v>385</v>
      </c>
      <c r="G259" s="221" t="s">
        <v>142</v>
      </c>
      <c r="H259" s="222">
        <v>116.018</v>
      </c>
      <c r="I259" s="223"/>
      <c r="J259" s="223"/>
      <c r="K259" s="224">
        <f>ROUND(P259*H259,2)</f>
        <v>0</v>
      </c>
      <c r="L259" s="220" t="s">
        <v>1</v>
      </c>
      <c r="M259" s="41"/>
      <c r="N259" s="225" t="s">
        <v>1</v>
      </c>
      <c r="O259" s="226" t="s">
        <v>40</v>
      </c>
      <c r="P259" s="227">
        <f>I259+J259</f>
        <v>0</v>
      </c>
      <c r="Q259" s="227">
        <f>ROUND(I259*H259,2)</f>
        <v>0</v>
      </c>
      <c r="R259" s="227">
        <f>ROUND(J259*H259,2)</f>
        <v>0</v>
      </c>
      <c r="S259" s="88"/>
      <c r="T259" s="228">
        <f>S259*H259</f>
        <v>0</v>
      </c>
      <c r="U259" s="228">
        <v>0</v>
      </c>
      <c r="V259" s="228">
        <f>U259*H259</f>
        <v>0</v>
      </c>
      <c r="W259" s="228">
        <v>0</v>
      </c>
      <c r="X259" s="229">
        <f>W259*H259</f>
        <v>0</v>
      </c>
      <c r="Y259" s="35"/>
      <c r="Z259" s="35"/>
      <c r="AA259" s="35"/>
      <c r="AB259" s="35"/>
      <c r="AC259" s="35"/>
      <c r="AD259" s="35"/>
      <c r="AE259" s="35"/>
      <c r="AR259" s="230" t="s">
        <v>206</v>
      </c>
      <c r="AT259" s="230" t="s">
        <v>139</v>
      </c>
      <c r="AU259" s="230" t="s">
        <v>87</v>
      </c>
      <c r="AY259" s="14" t="s">
        <v>137</v>
      </c>
      <c r="BE259" s="231">
        <f>IF(O259="základní",K259,0)</f>
        <v>0</v>
      </c>
      <c r="BF259" s="231">
        <f>IF(O259="snížená",K259,0)</f>
        <v>0</v>
      </c>
      <c r="BG259" s="231">
        <f>IF(O259="zákl. přenesená",K259,0)</f>
        <v>0</v>
      </c>
      <c r="BH259" s="231">
        <f>IF(O259="sníž. přenesená",K259,0)</f>
        <v>0</v>
      </c>
      <c r="BI259" s="231">
        <f>IF(O259="nulová",K259,0)</f>
        <v>0</v>
      </c>
      <c r="BJ259" s="14" t="s">
        <v>85</v>
      </c>
      <c r="BK259" s="231">
        <f>ROUND(P259*H259,2)</f>
        <v>0</v>
      </c>
      <c r="BL259" s="14" t="s">
        <v>206</v>
      </c>
      <c r="BM259" s="230" t="s">
        <v>386</v>
      </c>
    </row>
    <row r="260" spans="1:47" s="2" customFormat="1" ht="12">
      <c r="A260" s="35"/>
      <c r="B260" s="36"/>
      <c r="C260" s="37"/>
      <c r="D260" s="232" t="s">
        <v>145</v>
      </c>
      <c r="E260" s="37"/>
      <c r="F260" s="233" t="s">
        <v>385</v>
      </c>
      <c r="G260" s="37"/>
      <c r="H260" s="37"/>
      <c r="I260" s="234"/>
      <c r="J260" s="234"/>
      <c r="K260" s="37"/>
      <c r="L260" s="37"/>
      <c r="M260" s="41"/>
      <c r="N260" s="235"/>
      <c r="O260" s="236"/>
      <c r="P260" s="88"/>
      <c r="Q260" s="88"/>
      <c r="R260" s="88"/>
      <c r="S260" s="88"/>
      <c r="T260" s="88"/>
      <c r="U260" s="88"/>
      <c r="V260" s="88"/>
      <c r="W260" s="88"/>
      <c r="X260" s="89"/>
      <c r="Y260" s="35"/>
      <c r="Z260" s="35"/>
      <c r="AA260" s="35"/>
      <c r="AB260" s="35"/>
      <c r="AC260" s="35"/>
      <c r="AD260" s="35"/>
      <c r="AE260" s="35"/>
      <c r="AT260" s="14" t="s">
        <v>145</v>
      </c>
      <c r="AU260" s="14" t="s">
        <v>87</v>
      </c>
    </row>
    <row r="261" spans="1:65" s="2" customFormat="1" ht="24.15" customHeight="1">
      <c r="A261" s="35"/>
      <c r="B261" s="36"/>
      <c r="C261" s="237" t="s">
        <v>387</v>
      </c>
      <c r="D261" s="237" t="s">
        <v>179</v>
      </c>
      <c r="E261" s="238" t="s">
        <v>366</v>
      </c>
      <c r="F261" s="239" t="s">
        <v>367</v>
      </c>
      <c r="G261" s="240" t="s">
        <v>142</v>
      </c>
      <c r="H261" s="241">
        <v>121.819</v>
      </c>
      <c r="I261" s="242"/>
      <c r="J261" s="243"/>
      <c r="K261" s="244">
        <f>ROUND(P261*H261,2)</f>
        <v>0</v>
      </c>
      <c r="L261" s="239" t="s">
        <v>1</v>
      </c>
      <c r="M261" s="245"/>
      <c r="N261" s="246" t="s">
        <v>1</v>
      </c>
      <c r="O261" s="226" t="s">
        <v>40</v>
      </c>
      <c r="P261" s="227">
        <f>I261+J261</f>
        <v>0</v>
      </c>
      <c r="Q261" s="227">
        <f>ROUND(I261*H261,2)</f>
        <v>0</v>
      </c>
      <c r="R261" s="227">
        <f>ROUND(J261*H261,2)</f>
        <v>0</v>
      </c>
      <c r="S261" s="88"/>
      <c r="T261" s="228">
        <f>S261*H261</f>
        <v>0</v>
      </c>
      <c r="U261" s="228">
        <v>0</v>
      </c>
      <c r="V261" s="228">
        <f>U261*H261</f>
        <v>0</v>
      </c>
      <c r="W261" s="228">
        <v>0</v>
      </c>
      <c r="X261" s="229">
        <f>W261*H261</f>
        <v>0</v>
      </c>
      <c r="Y261" s="35"/>
      <c r="Z261" s="35"/>
      <c r="AA261" s="35"/>
      <c r="AB261" s="35"/>
      <c r="AC261" s="35"/>
      <c r="AD261" s="35"/>
      <c r="AE261" s="35"/>
      <c r="AR261" s="230" t="s">
        <v>274</v>
      </c>
      <c r="AT261" s="230" t="s">
        <v>179</v>
      </c>
      <c r="AU261" s="230" t="s">
        <v>87</v>
      </c>
      <c r="AY261" s="14" t="s">
        <v>137</v>
      </c>
      <c r="BE261" s="231">
        <f>IF(O261="základní",K261,0)</f>
        <v>0</v>
      </c>
      <c r="BF261" s="231">
        <f>IF(O261="snížená",K261,0)</f>
        <v>0</v>
      </c>
      <c r="BG261" s="231">
        <f>IF(O261="zákl. přenesená",K261,0)</f>
        <v>0</v>
      </c>
      <c r="BH261" s="231">
        <f>IF(O261="sníž. přenesená",K261,0)</f>
        <v>0</v>
      </c>
      <c r="BI261" s="231">
        <f>IF(O261="nulová",K261,0)</f>
        <v>0</v>
      </c>
      <c r="BJ261" s="14" t="s">
        <v>85</v>
      </c>
      <c r="BK261" s="231">
        <f>ROUND(P261*H261,2)</f>
        <v>0</v>
      </c>
      <c r="BL261" s="14" t="s">
        <v>206</v>
      </c>
      <c r="BM261" s="230" t="s">
        <v>388</v>
      </c>
    </row>
    <row r="262" spans="1:47" s="2" customFormat="1" ht="12">
      <c r="A262" s="35"/>
      <c r="B262" s="36"/>
      <c r="C262" s="37"/>
      <c r="D262" s="232" t="s">
        <v>145</v>
      </c>
      <c r="E262" s="37"/>
      <c r="F262" s="233" t="s">
        <v>367</v>
      </c>
      <c r="G262" s="37"/>
      <c r="H262" s="37"/>
      <c r="I262" s="234"/>
      <c r="J262" s="234"/>
      <c r="K262" s="37"/>
      <c r="L262" s="37"/>
      <c r="M262" s="41"/>
      <c r="N262" s="235"/>
      <c r="O262" s="236"/>
      <c r="P262" s="88"/>
      <c r="Q262" s="88"/>
      <c r="R262" s="88"/>
      <c r="S262" s="88"/>
      <c r="T262" s="88"/>
      <c r="U262" s="88"/>
      <c r="V262" s="88"/>
      <c r="W262" s="88"/>
      <c r="X262" s="89"/>
      <c r="Y262" s="35"/>
      <c r="Z262" s="35"/>
      <c r="AA262" s="35"/>
      <c r="AB262" s="35"/>
      <c r="AC262" s="35"/>
      <c r="AD262" s="35"/>
      <c r="AE262" s="35"/>
      <c r="AT262" s="14" t="s">
        <v>145</v>
      </c>
      <c r="AU262" s="14" t="s">
        <v>87</v>
      </c>
    </row>
    <row r="263" spans="1:65" s="2" customFormat="1" ht="24.15" customHeight="1">
      <c r="A263" s="35"/>
      <c r="B263" s="36"/>
      <c r="C263" s="218" t="s">
        <v>389</v>
      </c>
      <c r="D263" s="218" t="s">
        <v>139</v>
      </c>
      <c r="E263" s="219" t="s">
        <v>390</v>
      </c>
      <c r="F263" s="220" t="s">
        <v>391</v>
      </c>
      <c r="G263" s="221" t="s">
        <v>142</v>
      </c>
      <c r="H263" s="222">
        <v>232.034</v>
      </c>
      <c r="I263" s="223"/>
      <c r="J263" s="223"/>
      <c r="K263" s="224">
        <f>ROUND(P263*H263,2)</f>
        <v>0</v>
      </c>
      <c r="L263" s="220" t="s">
        <v>1</v>
      </c>
      <c r="M263" s="41"/>
      <c r="N263" s="225" t="s">
        <v>1</v>
      </c>
      <c r="O263" s="226" t="s">
        <v>40</v>
      </c>
      <c r="P263" s="227">
        <f>I263+J263</f>
        <v>0</v>
      </c>
      <c r="Q263" s="227">
        <f>ROUND(I263*H263,2)</f>
        <v>0</v>
      </c>
      <c r="R263" s="227">
        <f>ROUND(J263*H263,2)</f>
        <v>0</v>
      </c>
      <c r="S263" s="88"/>
      <c r="T263" s="228">
        <f>S263*H263</f>
        <v>0</v>
      </c>
      <c r="U263" s="228">
        <v>0</v>
      </c>
      <c r="V263" s="228">
        <f>U263*H263</f>
        <v>0</v>
      </c>
      <c r="W263" s="228">
        <v>0</v>
      </c>
      <c r="X263" s="229">
        <f>W263*H263</f>
        <v>0</v>
      </c>
      <c r="Y263" s="35"/>
      <c r="Z263" s="35"/>
      <c r="AA263" s="35"/>
      <c r="AB263" s="35"/>
      <c r="AC263" s="35"/>
      <c r="AD263" s="35"/>
      <c r="AE263" s="35"/>
      <c r="AR263" s="230" t="s">
        <v>206</v>
      </c>
      <c r="AT263" s="230" t="s">
        <v>139</v>
      </c>
      <c r="AU263" s="230" t="s">
        <v>87</v>
      </c>
      <c r="AY263" s="14" t="s">
        <v>137</v>
      </c>
      <c r="BE263" s="231">
        <f>IF(O263="základní",K263,0)</f>
        <v>0</v>
      </c>
      <c r="BF263" s="231">
        <f>IF(O263="snížená",K263,0)</f>
        <v>0</v>
      </c>
      <c r="BG263" s="231">
        <f>IF(O263="zákl. přenesená",K263,0)</f>
        <v>0</v>
      </c>
      <c r="BH263" s="231">
        <f>IF(O263="sníž. přenesená",K263,0)</f>
        <v>0</v>
      </c>
      <c r="BI263" s="231">
        <f>IF(O263="nulová",K263,0)</f>
        <v>0</v>
      </c>
      <c r="BJ263" s="14" t="s">
        <v>85</v>
      </c>
      <c r="BK263" s="231">
        <f>ROUND(P263*H263,2)</f>
        <v>0</v>
      </c>
      <c r="BL263" s="14" t="s">
        <v>206</v>
      </c>
      <c r="BM263" s="230" t="s">
        <v>392</v>
      </c>
    </row>
    <row r="264" spans="1:47" s="2" customFormat="1" ht="12">
      <c r="A264" s="35"/>
      <c r="B264" s="36"/>
      <c r="C264" s="37"/>
      <c r="D264" s="232" t="s">
        <v>145</v>
      </c>
      <c r="E264" s="37"/>
      <c r="F264" s="233" t="s">
        <v>391</v>
      </c>
      <c r="G264" s="37"/>
      <c r="H264" s="37"/>
      <c r="I264" s="234"/>
      <c r="J264" s="234"/>
      <c r="K264" s="37"/>
      <c r="L264" s="37"/>
      <c r="M264" s="41"/>
      <c r="N264" s="235"/>
      <c r="O264" s="236"/>
      <c r="P264" s="88"/>
      <c r="Q264" s="88"/>
      <c r="R264" s="88"/>
      <c r="S264" s="88"/>
      <c r="T264" s="88"/>
      <c r="U264" s="88"/>
      <c r="V264" s="88"/>
      <c r="W264" s="88"/>
      <c r="X264" s="89"/>
      <c r="Y264" s="35"/>
      <c r="Z264" s="35"/>
      <c r="AA264" s="35"/>
      <c r="AB264" s="35"/>
      <c r="AC264" s="35"/>
      <c r="AD264" s="35"/>
      <c r="AE264" s="35"/>
      <c r="AT264" s="14" t="s">
        <v>145</v>
      </c>
      <c r="AU264" s="14" t="s">
        <v>87</v>
      </c>
    </row>
    <row r="265" spans="1:65" s="2" customFormat="1" ht="24.15" customHeight="1">
      <c r="A265" s="35"/>
      <c r="B265" s="36"/>
      <c r="C265" s="237" t="s">
        <v>393</v>
      </c>
      <c r="D265" s="237" t="s">
        <v>179</v>
      </c>
      <c r="E265" s="238" t="s">
        <v>366</v>
      </c>
      <c r="F265" s="239" t="s">
        <v>367</v>
      </c>
      <c r="G265" s="240" t="s">
        <v>142</v>
      </c>
      <c r="H265" s="241">
        <v>243.636</v>
      </c>
      <c r="I265" s="242"/>
      <c r="J265" s="243"/>
      <c r="K265" s="244">
        <f>ROUND(P265*H265,2)</f>
        <v>0</v>
      </c>
      <c r="L265" s="239" t="s">
        <v>1</v>
      </c>
      <c r="M265" s="245"/>
      <c r="N265" s="246" t="s">
        <v>1</v>
      </c>
      <c r="O265" s="226" t="s">
        <v>40</v>
      </c>
      <c r="P265" s="227">
        <f>I265+J265</f>
        <v>0</v>
      </c>
      <c r="Q265" s="227">
        <f>ROUND(I265*H265,2)</f>
        <v>0</v>
      </c>
      <c r="R265" s="227">
        <f>ROUND(J265*H265,2)</f>
        <v>0</v>
      </c>
      <c r="S265" s="88"/>
      <c r="T265" s="228">
        <f>S265*H265</f>
        <v>0</v>
      </c>
      <c r="U265" s="228">
        <v>0</v>
      </c>
      <c r="V265" s="228">
        <f>U265*H265</f>
        <v>0</v>
      </c>
      <c r="W265" s="228">
        <v>0</v>
      </c>
      <c r="X265" s="229">
        <f>W265*H265</f>
        <v>0</v>
      </c>
      <c r="Y265" s="35"/>
      <c r="Z265" s="35"/>
      <c r="AA265" s="35"/>
      <c r="AB265" s="35"/>
      <c r="AC265" s="35"/>
      <c r="AD265" s="35"/>
      <c r="AE265" s="35"/>
      <c r="AR265" s="230" t="s">
        <v>274</v>
      </c>
      <c r="AT265" s="230" t="s">
        <v>179</v>
      </c>
      <c r="AU265" s="230" t="s">
        <v>87</v>
      </c>
      <c r="AY265" s="14" t="s">
        <v>137</v>
      </c>
      <c r="BE265" s="231">
        <f>IF(O265="základní",K265,0)</f>
        <v>0</v>
      </c>
      <c r="BF265" s="231">
        <f>IF(O265="snížená",K265,0)</f>
        <v>0</v>
      </c>
      <c r="BG265" s="231">
        <f>IF(O265="zákl. přenesená",K265,0)</f>
        <v>0</v>
      </c>
      <c r="BH265" s="231">
        <f>IF(O265="sníž. přenesená",K265,0)</f>
        <v>0</v>
      </c>
      <c r="BI265" s="231">
        <f>IF(O265="nulová",K265,0)</f>
        <v>0</v>
      </c>
      <c r="BJ265" s="14" t="s">
        <v>85</v>
      </c>
      <c r="BK265" s="231">
        <f>ROUND(P265*H265,2)</f>
        <v>0</v>
      </c>
      <c r="BL265" s="14" t="s">
        <v>206</v>
      </c>
      <c r="BM265" s="230" t="s">
        <v>394</v>
      </c>
    </row>
    <row r="266" spans="1:47" s="2" customFormat="1" ht="12">
      <c r="A266" s="35"/>
      <c r="B266" s="36"/>
      <c r="C266" s="37"/>
      <c r="D266" s="232" t="s">
        <v>145</v>
      </c>
      <c r="E266" s="37"/>
      <c r="F266" s="233" t="s">
        <v>367</v>
      </c>
      <c r="G266" s="37"/>
      <c r="H266" s="37"/>
      <c r="I266" s="234"/>
      <c r="J266" s="234"/>
      <c r="K266" s="37"/>
      <c r="L266" s="37"/>
      <c r="M266" s="41"/>
      <c r="N266" s="235"/>
      <c r="O266" s="236"/>
      <c r="P266" s="88"/>
      <c r="Q266" s="88"/>
      <c r="R266" s="88"/>
      <c r="S266" s="88"/>
      <c r="T266" s="88"/>
      <c r="U266" s="88"/>
      <c r="V266" s="88"/>
      <c r="W266" s="88"/>
      <c r="X266" s="89"/>
      <c r="Y266" s="35"/>
      <c r="Z266" s="35"/>
      <c r="AA266" s="35"/>
      <c r="AB266" s="35"/>
      <c r="AC266" s="35"/>
      <c r="AD266" s="35"/>
      <c r="AE266" s="35"/>
      <c r="AT266" s="14" t="s">
        <v>145</v>
      </c>
      <c r="AU266" s="14" t="s">
        <v>87</v>
      </c>
    </row>
    <row r="267" spans="1:65" s="2" customFormat="1" ht="66.75" customHeight="1">
      <c r="A267" s="35"/>
      <c r="B267" s="36"/>
      <c r="C267" s="218" t="s">
        <v>395</v>
      </c>
      <c r="D267" s="218" t="s">
        <v>139</v>
      </c>
      <c r="E267" s="219" t="s">
        <v>396</v>
      </c>
      <c r="F267" s="220" t="s">
        <v>397</v>
      </c>
      <c r="G267" s="221" t="s">
        <v>201</v>
      </c>
      <c r="H267" s="222">
        <v>129</v>
      </c>
      <c r="I267" s="223"/>
      <c r="J267" s="223"/>
      <c r="K267" s="224">
        <f>ROUND(P267*H267,2)</f>
        <v>0</v>
      </c>
      <c r="L267" s="220" t="s">
        <v>1</v>
      </c>
      <c r="M267" s="41"/>
      <c r="N267" s="225" t="s">
        <v>1</v>
      </c>
      <c r="O267" s="226" t="s">
        <v>40</v>
      </c>
      <c r="P267" s="227">
        <f>I267+J267</f>
        <v>0</v>
      </c>
      <c r="Q267" s="227">
        <f>ROUND(I267*H267,2)</f>
        <v>0</v>
      </c>
      <c r="R267" s="227">
        <f>ROUND(J267*H267,2)</f>
        <v>0</v>
      </c>
      <c r="S267" s="88"/>
      <c r="T267" s="228">
        <f>S267*H267</f>
        <v>0</v>
      </c>
      <c r="U267" s="228">
        <v>0</v>
      </c>
      <c r="V267" s="228">
        <f>U267*H267</f>
        <v>0</v>
      </c>
      <c r="W267" s="228">
        <v>0</v>
      </c>
      <c r="X267" s="229">
        <f>W267*H267</f>
        <v>0</v>
      </c>
      <c r="Y267" s="35"/>
      <c r="Z267" s="35"/>
      <c r="AA267" s="35"/>
      <c r="AB267" s="35"/>
      <c r="AC267" s="35"/>
      <c r="AD267" s="35"/>
      <c r="AE267" s="35"/>
      <c r="AR267" s="230" t="s">
        <v>206</v>
      </c>
      <c r="AT267" s="230" t="s">
        <v>139</v>
      </c>
      <c r="AU267" s="230" t="s">
        <v>87</v>
      </c>
      <c r="AY267" s="14" t="s">
        <v>137</v>
      </c>
      <c r="BE267" s="231">
        <f>IF(O267="základní",K267,0)</f>
        <v>0</v>
      </c>
      <c r="BF267" s="231">
        <f>IF(O267="snížená",K267,0)</f>
        <v>0</v>
      </c>
      <c r="BG267" s="231">
        <f>IF(O267="zákl. přenesená",K267,0)</f>
        <v>0</v>
      </c>
      <c r="BH267" s="231">
        <f>IF(O267="sníž. přenesená",K267,0)</f>
        <v>0</v>
      </c>
      <c r="BI267" s="231">
        <f>IF(O267="nulová",K267,0)</f>
        <v>0</v>
      </c>
      <c r="BJ267" s="14" t="s">
        <v>85</v>
      </c>
      <c r="BK267" s="231">
        <f>ROUND(P267*H267,2)</f>
        <v>0</v>
      </c>
      <c r="BL267" s="14" t="s">
        <v>206</v>
      </c>
      <c r="BM267" s="230" t="s">
        <v>398</v>
      </c>
    </row>
    <row r="268" spans="1:47" s="2" customFormat="1" ht="12">
      <c r="A268" s="35"/>
      <c r="B268" s="36"/>
      <c r="C268" s="37"/>
      <c r="D268" s="232" t="s">
        <v>145</v>
      </c>
      <c r="E268" s="37"/>
      <c r="F268" s="233" t="s">
        <v>397</v>
      </c>
      <c r="G268" s="37"/>
      <c r="H268" s="37"/>
      <c r="I268" s="234"/>
      <c r="J268" s="234"/>
      <c r="K268" s="37"/>
      <c r="L268" s="37"/>
      <c r="M268" s="41"/>
      <c r="N268" s="235"/>
      <c r="O268" s="236"/>
      <c r="P268" s="88"/>
      <c r="Q268" s="88"/>
      <c r="R268" s="88"/>
      <c r="S268" s="88"/>
      <c r="T268" s="88"/>
      <c r="U268" s="88"/>
      <c r="V268" s="88"/>
      <c r="W268" s="88"/>
      <c r="X268" s="89"/>
      <c r="Y268" s="35"/>
      <c r="Z268" s="35"/>
      <c r="AA268" s="35"/>
      <c r="AB268" s="35"/>
      <c r="AC268" s="35"/>
      <c r="AD268" s="35"/>
      <c r="AE268" s="35"/>
      <c r="AT268" s="14" t="s">
        <v>145</v>
      </c>
      <c r="AU268" s="14" t="s">
        <v>87</v>
      </c>
    </row>
    <row r="269" spans="1:65" s="2" customFormat="1" ht="16.5" customHeight="1">
      <c r="A269" s="35"/>
      <c r="B269" s="36"/>
      <c r="C269" s="218" t="s">
        <v>399</v>
      </c>
      <c r="D269" s="218" t="s">
        <v>139</v>
      </c>
      <c r="E269" s="219" t="s">
        <v>400</v>
      </c>
      <c r="F269" s="220" t="s">
        <v>401</v>
      </c>
      <c r="G269" s="221" t="s">
        <v>152</v>
      </c>
      <c r="H269" s="222">
        <v>5</v>
      </c>
      <c r="I269" s="223"/>
      <c r="J269" s="223"/>
      <c r="K269" s="224">
        <f>ROUND(P269*H269,2)</f>
        <v>0</v>
      </c>
      <c r="L269" s="220" t="s">
        <v>1</v>
      </c>
      <c r="M269" s="41"/>
      <c r="N269" s="225" t="s">
        <v>1</v>
      </c>
      <c r="O269" s="226" t="s">
        <v>40</v>
      </c>
      <c r="P269" s="227">
        <f>I269+J269</f>
        <v>0</v>
      </c>
      <c r="Q269" s="227">
        <f>ROUND(I269*H269,2)</f>
        <v>0</v>
      </c>
      <c r="R269" s="227">
        <f>ROUND(J269*H269,2)</f>
        <v>0</v>
      </c>
      <c r="S269" s="88"/>
      <c r="T269" s="228">
        <f>S269*H269</f>
        <v>0</v>
      </c>
      <c r="U269" s="228">
        <v>0</v>
      </c>
      <c r="V269" s="228">
        <f>U269*H269</f>
        <v>0</v>
      </c>
      <c r="W269" s="228">
        <v>0</v>
      </c>
      <c r="X269" s="229">
        <f>W269*H269</f>
        <v>0</v>
      </c>
      <c r="Y269" s="35"/>
      <c r="Z269" s="35"/>
      <c r="AA269" s="35"/>
      <c r="AB269" s="35"/>
      <c r="AC269" s="35"/>
      <c r="AD269" s="35"/>
      <c r="AE269" s="35"/>
      <c r="AR269" s="230" t="s">
        <v>206</v>
      </c>
      <c r="AT269" s="230" t="s">
        <v>139</v>
      </c>
      <c r="AU269" s="230" t="s">
        <v>87</v>
      </c>
      <c r="AY269" s="14" t="s">
        <v>137</v>
      </c>
      <c r="BE269" s="231">
        <f>IF(O269="základní",K269,0)</f>
        <v>0</v>
      </c>
      <c r="BF269" s="231">
        <f>IF(O269="snížená",K269,0)</f>
        <v>0</v>
      </c>
      <c r="BG269" s="231">
        <f>IF(O269="zákl. přenesená",K269,0)</f>
        <v>0</v>
      </c>
      <c r="BH269" s="231">
        <f>IF(O269="sníž. přenesená",K269,0)</f>
        <v>0</v>
      </c>
      <c r="BI269" s="231">
        <f>IF(O269="nulová",K269,0)</f>
        <v>0</v>
      </c>
      <c r="BJ269" s="14" t="s">
        <v>85</v>
      </c>
      <c r="BK269" s="231">
        <f>ROUND(P269*H269,2)</f>
        <v>0</v>
      </c>
      <c r="BL269" s="14" t="s">
        <v>206</v>
      </c>
      <c r="BM269" s="230" t="s">
        <v>402</v>
      </c>
    </row>
    <row r="270" spans="1:47" s="2" customFormat="1" ht="12">
      <c r="A270" s="35"/>
      <c r="B270" s="36"/>
      <c r="C270" s="37"/>
      <c r="D270" s="232" t="s">
        <v>145</v>
      </c>
      <c r="E270" s="37"/>
      <c r="F270" s="233" t="s">
        <v>401</v>
      </c>
      <c r="G270" s="37"/>
      <c r="H270" s="37"/>
      <c r="I270" s="234"/>
      <c r="J270" s="234"/>
      <c r="K270" s="37"/>
      <c r="L270" s="37"/>
      <c r="M270" s="41"/>
      <c r="N270" s="235"/>
      <c r="O270" s="236"/>
      <c r="P270" s="88"/>
      <c r="Q270" s="88"/>
      <c r="R270" s="88"/>
      <c r="S270" s="88"/>
      <c r="T270" s="88"/>
      <c r="U270" s="88"/>
      <c r="V270" s="88"/>
      <c r="W270" s="88"/>
      <c r="X270" s="89"/>
      <c r="Y270" s="35"/>
      <c r="Z270" s="35"/>
      <c r="AA270" s="35"/>
      <c r="AB270" s="35"/>
      <c r="AC270" s="35"/>
      <c r="AD270" s="35"/>
      <c r="AE270" s="35"/>
      <c r="AT270" s="14" t="s">
        <v>145</v>
      </c>
      <c r="AU270" s="14" t="s">
        <v>87</v>
      </c>
    </row>
    <row r="271" spans="1:65" s="2" customFormat="1" ht="49.05" customHeight="1">
      <c r="A271" s="35"/>
      <c r="B271" s="36"/>
      <c r="C271" s="218" t="s">
        <v>403</v>
      </c>
      <c r="D271" s="218" t="s">
        <v>139</v>
      </c>
      <c r="E271" s="219" t="s">
        <v>404</v>
      </c>
      <c r="F271" s="220" t="s">
        <v>405</v>
      </c>
      <c r="G271" s="221" t="s">
        <v>182</v>
      </c>
      <c r="H271" s="222">
        <v>4.067</v>
      </c>
      <c r="I271" s="223"/>
      <c r="J271" s="223"/>
      <c r="K271" s="224">
        <f>ROUND(P271*H271,2)</f>
        <v>0</v>
      </c>
      <c r="L271" s="220" t="s">
        <v>1</v>
      </c>
      <c r="M271" s="41"/>
      <c r="N271" s="225" t="s">
        <v>1</v>
      </c>
      <c r="O271" s="226" t="s">
        <v>40</v>
      </c>
      <c r="P271" s="227">
        <f>I271+J271</f>
        <v>0</v>
      </c>
      <c r="Q271" s="227">
        <f>ROUND(I271*H271,2)</f>
        <v>0</v>
      </c>
      <c r="R271" s="227">
        <f>ROUND(J271*H271,2)</f>
        <v>0</v>
      </c>
      <c r="S271" s="88"/>
      <c r="T271" s="228">
        <f>S271*H271</f>
        <v>0</v>
      </c>
      <c r="U271" s="228">
        <v>0</v>
      </c>
      <c r="V271" s="228">
        <f>U271*H271</f>
        <v>0</v>
      </c>
      <c r="W271" s="228">
        <v>0</v>
      </c>
      <c r="X271" s="229">
        <f>W271*H271</f>
        <v>0</v>
      </c>
      <c r="Y271" s="35"/>
      <c r="Z271" s="35"/>
      <c r="AA271" s="35"/>
      <c r="AB271" s="35"/>
      <c r="AC271" s="35"/>
      <c r="AD271" s="35"/>
      <c r="AE271" s="35"/>
      <c r="AR271" s="230" t="s">
        <v>206</v>
      </c>
      <c r="AT271" s="230" t="s">
        <v>139</v>
      </c>
      <c r="AU271" s="230" t="s">
        <v>87</v>
      </c>
      <c r="AY271" s="14" t="s">
        <v>137</v>
      </c>
      <c r="BE271" s="231">
        <f>IF(O271="základní",K271,0)</f>
        <v>0</v>
      </c>
      <c r="BF271" s="231">
        <f>IF(O271="snížená",K271,0)</f>
        <v>0</v>
      </c>
      <c r="BG271" s="231">
        <f>IF(O271="zákl. přenesená",K271,0)</f>
        <v>0</v>
      </c>
      <c r="BH271" s="231">
        <f>IF(O271="sníž. přenesená",K271,0)</f>
        <v>0</v>
      </c>
      <c r="BI271" s="231">
        <f>IF(O271="nulová",K271,0)</f>
        <v>0</v>
      </c>
      <c r="BJ271" s="14" t="s">
        <v>85</v>
      </c>
      <c r="BK271" s="231">
        <f>ROUND(P271*H271,2)</f>
        <v>0</v>
      </c>
      <c r="BL271" s="14" t="s">
        <v>206</v>
      </c>
      <c r="BM271" s="230" t="s">
        <v>406</v>
      </c>
    </row>
    <row r="272" spans="1:47" s="2" customFormat="1" ht="12">
      <c r="A272" s="35"/>
      <c r="B272" s="36"/>
      <c r="C272" s="37"/>
      <c r="D272" s="232" t="s">
        <v>145</v>
      </c>
      <c r="E272" s="37"/>
      <c r="F272" s="233" t="s">
        <v>405</v>
      </c>
      <c r="G272" s="37"/>
      <c r="H272" s="37"/>
      <c r="I272" s="234"/>
      <c r="J272" s="234"/>
      <c r="K272" s="37"/>
      <c r="L272" s="37"/>
      <c r="M272" s="41"/>
      <c r="N272" s="235"/>
      <c r="O272" s="236"/>
      <c r="P272" s="88"/>
      <c r="Q272" s="88"/>
      <c r="R272" s="88"/>
      <c r="S272" s="88"/>
      <c r="T272" s="88"/>
      <c r="U272" s="88"/>
      <c r="V272" s="88"/>
      <c r="W272" s="88"/>
      <c r="X272" s="89"/>
      <c r="Y272" s="35"/>
      <c r="Z272" s="35"/>
      <c r="AA272" s="35"/>
      <c r="AB272" s="35"/>
      <c r="AC272" s="35"/>
      <c r="AD272" s="35"/>
      <c r="AE272" s="35"/>
      <c r="AT272" s="14" t="s">
        <v>145</v>
      </c>
      <c r="AU272" s="14" t="s">
        <v>87</v>
      </c>
    </row>
    <row r="273" spans="1:65" s="2" customFormat="1" ht="55.5" customHeight="1">
      <c r="A273" s="35"/>
      <c r="B273" s="36"/>
      <c r="C273" s="218" t="s">
        <v>407</v>
      </c>
      <c r="D273" s="218" t="s">
        <v>139</v>
      </c>
      <c r="E273" s="219" t="s">
        <v>408</v>
      </c>
      <c r="F273" s="220" t="s">
        <v>409</v>
      </c>
      <c r="G273" s="221" t="s">
        <v>182</v>
      </c>
      <c r="H273" s="222">
        <v>4.067</v>
      </c>
      <c r="I273" s="223"/>
      <c r="J273" s="223"/>
      <c r="K273" s="224">
        <f>ROUND(P273*H273,2)</f>
        <v>0</v>
      </c>
      <c r="L273" s="220" t="s">
        <v>1</v>
      </c>
      <c r="M273" s="41"/>
      <c r="N273" s="225" t="s">
        <v>1</v>
      </c>
      <c r="O273" s="226" t="s">
        <v>40</v>
      </c>
      <c r="P273" s="227">
        <f>I273+J273</f>
        <v>0</v>
      </c>
      <c r="Q273" s="227">
        <f>ROUND(I273*H273,2)</f>
        <v>0</v>
      </c>
      <c r="R273" s="227">
        <f>ROUND(J273*H273,2)</f>
        <v>0</v>
      </c>
      <c r="S273" s="88"/>
      <c r="T273" s="228">
        <f>S273*H273</f>
        <v>0</v>
      </c>
      <c r="U273" s="228">
        <v>0</v>
      </c>
      <c r="V273" s="228">
        <f>U273*H273</f>
        <v>0</v>
      </c>
      <c r="W273" s="228">
        <v>0</v>
      </c>
      <c r="X273" s="229">
        <f>W273*H273</f>
        <v>0</v>
      </c>
      <c r="Y273" s="35"/>
      <c r="Z273" s="35"/>
      <c r="AA273" s="35"/>
      <c r="AB273" s="35"/>
      <c r="AC273" s="35"/>
      <c r="AD273" s="35"/>
      <c r="AE273" s="35"/>
      <c r="AR273" s="230" t="s">
        <v>206</v>
      </c>
      <c r="AT273" s="230" t="s">
        <v>139</v>
      </c>
      <c r="AU273" s="230" t="s">
        <v>87</v>
      </c>
      <c r="AY273" s="14" t="s">
        <v>137</v>
      </c>
      <c r="BE273" s="231">
        <f>IF(O273="základní",K273,0)</f>
        <v>0</v>
      </c>
      <c r="BF273" s="231">
        <f>IF(O273="snížená",K273,0)</f>
        <v>0</v>
      </c>
      <c r="BG273" s="231">
        <f>IF(O273="zákl. přenesená",K273,0)</f>
        <v>0</v>
      </c>
      <c r="BH273" s="231">
        <f>IF(O273="sníž. přenesená",K273,0)</f>
        <v>0</v>
      </c>
      <c r="BI273" s="231">
        <f>IF(O273="nulová",K273,0)</f>
        <v>0</v>
      </c>
      <c r="BJ273" s="14" t="s">
        <v>85</v>
      </c>
      <c r="BK273" s="231">
        <f>ROUND(P273*H273,2)</f>
        <v>0</v>
      </c>
      <c r="BL273" s="14" t="s">
        <v>206</v>
      </c>
      <c r="BM273" s="230" t="s">
        <v>410</v>
      </c>
    </row>
    <row r="274" spans="1:47" s="2" customFormat="1" ht="12">
      <c r="A274" s="35"/>
      <c r="B274" s="36"/>
      <c r="C274" s="37"/>
      <c r="D274" s="232" t="s">
        <v>145</v>
      </c>
      <c r="E274" s="37"/>
      <c r="F274" s="233" t="s">
        <v>409</v>
      </c>
      <c r="G274" s="37"/>
      <c r="H274" s="37"/>
      <c r="I274" s="234"/>
      <c r="J274" s="234"/>
      <c r="K274" s="37"/>
      <c r="L274" s="37"/>
      <c r="M274" s="41"/>
      <c r="N274" s="235"/>
      <c r="O274" s="236"/>
      <c r="P274" s="88"/>
      <c r="Q274" s="88"/>
      <c r="R274" s="88"/>
      <c r="S274" s="88"/>
      <c r="T274" s="88"/>
      <c r="U274" s="88"/>
      <c r="V274" s="88"/>
      <c r="W274" s="88"/>
      <c r="X274" s="89"/>
      <c r="Y274" s="35"/>
      <c r="Z274" s="35"/>
      <c r="AA274" s="35"/>
      <c r="AB274" s="35"/>
      <c r="AC274" s="35"/>
      <c r="AD274" s="35"/>
      <c r="AE274" s="35"/>
      <c r="AT274" s="14" t="s">
        <v>145</v>
      </c>
      <c r="AU274" s="14" t="s">
        <v>87</v>
      </c>
    </row>
    <row r="275" spans="1:63" s="12" customFormat="1" ht="22.8" customHeight="1">
      <c r="A275" s="12"/>
      <c r="B275" s="201"/>
      <c r="C275" s="202"/>
      <c r="D275" s="203" t="s">
        <v>76</v>
      </c>
      <c r="E275" s="216" t="s">
        <v>411</v>
      </c>
      <c r="F275" s="216" t="s">
        <v>412</v>
      </c>
      <c r="G275" s="202"/>
      <c r="H275" s="202"/>
      <c r="I275" s="205"/>
      <c r="J275" s="205"/>
      <c r="K275" s="217">
        <f>BK275</f>
        <v>0</v>
      </c>
      <c r="L275" s="202"/>
      <c r="M275" s="207"/>
      <c r="N275" s="208"/>
      <c r="O275" s="209"/>
      <c r="P275" s="209"/>
      <c r="Q275" s="210">
        <f>SUM(Q276:Q279)</f>
        <v>0</v>
      </c>
      <c r="R275" s="210">
        <f>SUM(R276:R279)</f>
        <v>0</v>
      </c>
      <c r="S275" s="209"/>
      <c r="T275" s="211">
        <f>SUM(T276:T279)</f>
        <v>0</v>
      </c>
      <c r="U275" s="209"/>
      <c r="V275" s="211">
        <f>SUM(V276:V279)</f>
        <v>0</v>
      </c>
      <c r="W275" s="209"/>
      <c r="X275" s="212">
        <f>SUM(X276:X279)</f>
        <v>0</v>
      </c>
      <c r="Y275" s="12"/>
      <c r="Z275" s="12"/>
      <c r="AA275" s="12"/>
      <c r="AB275" s="12"/>
      <c r="AC275" s="12"/>
      <c r="AD275" s="12"/>
      <c r="AE275" s="12"/>
      <c r="AR275" s="213" t="s">
        <v>87</v>
      </c>
      <c r="AT275" s="214" t="s">
        <v>76</v>
      </c>
      <c r="AU275" s="214" t="s">
        <v>85</v>
      </c>
      <c r="AY275" s="213" t="s">
        <v>137</v>
      </c>
      <c r="BK275" s="215">
        <f>SUM(BK276:BK279)</f>
        <v>0</v>
      </c>
    </row>
    <row r="276" spans="1:65" s="2" customFormat="1" ht="16.5" customHeight="1">
      <c r="A276" s="35"/>
      <c r="B276" s="36"/>
      <c r="C276" s="218" t="s">
        <v>413</v>
      </c>
      <c r="D276" s="218" t="s">
        <v>139</v>
      </c>
      <c r="E276" s="219" t="s">
        <v>414</v>
      </c>
      <c r="F276" s="220" t="s">
        <v>415</v>
      </c>
      <c r="G276" s="221" t="s">
        <v>152</v>
      </c>
      <c r="H276" s="222">
        <v>6</v>
      </c>
      <c r="I276" s="223"/>
      <c r="J276" s="223"/>
      <c r="K276" s="224">
        <f>ROUND(P276*H276,2)</f>
        <v>0</v>
      </c>
      <c r="L276" s="220" t="s">
        <v>1</v>
      </c>
      <c r="M276" s="41"/>
      <c r="N276" s="225" t="s">
        <v>1</v>
      </c>
      <c r="O276" s="226" t="s">
        <v>40</v>
      </c>
      <c r="P276" s="227">
        <f>I276+J276</f>
        <v>0</v>
      </c>
      <c r="Q276" s="227">
        <f>ROUND(I276*H276,2)</f>
        <v>0</v>
      </c>
      <c r="R276" s="227">
        <f>ROUND(J276*H276,2)</f>
        <v>0</v>
      </c>
      <c r="S276" s="88"/>
      <c r="T276" s="228">
        <f>S276*H276</f>
        <v>0</v>
      </c>
      <c r="U276" s="228">
        <v>0</v>
      </c>
      <c r="V276" s="228">
        <f>U276*H276</f>
        <v>0</v>
      </c>
      <c r="W276" s="228">
        <v>0</v>
      </c>
      <c r="X276" s="229">
        <f>W276*H276</f>
        <v>0</v>
      </c>
      <c r="Y276" s="35"/>
      <c r="Z276" s="35"/>
      <c r="AA276" s="35"/>
      <c r="AB276" s="35"/>
      <c r="AC276" s="35"/>
      <c r="AD276" s="35"/>
      <c r="AE276" s="35"/>
      <c r="AR276" s="230" t="s">
        <v>206</v>
      </c>
      <c r="AT276" s="230" t="s">
        <v>139</v>
      </c>
      <c r="AU276" s="230" t="s">
        <v>87</v>
      </c>
      <c r="AY276" s="14" t="s">
        <v>137</v>
      </c>
      <c r="BE276" s="231">
        <f>IF(O276="základní",K276,0)</f>
        <v>0</v>
      </c>
      <c r="BF276" s="231">
        <f>IF(O276="snížená",K276,0)</f>
        <v>0</v>
      </c>
      <c r="BG276" s="231">
        <f>IF(O276="zákl. přenesená",K276,0)</f>
        <v>0</v>
      </c>
      <c r="BH276" s="231">
        <f>IF(O276="sníž. přenesená",K276,0)</f>
        <v>0</v>
      </c>
      <c r="BI276" s="231">
        <f>IF(O276="nulová",K276,0)</f>
        <v>0</v>
      </c>
      <c r="BJ276" s="14" t="s">
        <v>85</v>
      </c>
      <c r="BK276" s="231">
        <f>ROUND(P276*H276,2)</f>
        <v>0</v>
      </c>
      <c r="BL276" s="14" t="s">
        <v>206</v>
      </c>
      <c r="BM276" s="230" t="s">
        <v>416</v>
      </c>
    </row>
    <row r="277" spans="1:47" s="2" customFormat="1" ht="12">
      <c r="A277" s="35"/>
      <c r="B277" s="36"/>
      <c r="C277" s="37"/>
      <c r="D277" s="232" t="s">
        <v>145</v>
      </c>
      <c r="E277" s="37"/>
      <c r="F277" s="233" t="s">
        <v>415</v>
      </c>
      <c r="G277" s="37"/>
      <c r="H277" s="37"/>
      <c r="I277" s="234"/>
      <c r="J277" s="234"/>
      <c r="K277" s="37"/>
      <c r="L277" s="37"/>
      <c r="M277" s="41"/>
      <c r="N277" s="235"/>
      <c r="O277" s="236"/>
      <c r="P277" s="88"/>
      <c r="Q277" s="88"/>
      <c r="R277" s="88"/>
      <c r="S277" s="88"/>
      <c r="T277" s="88"/>
      <c r="U277" s="88"/>
      <c r="V277" s="88"/>
      <c r="W277" s="88"/>
      <c r="X277" s="89"/>
      <c r="Y277" s="35"/>
      <c r="Z277" s="35"/>
      <c r="AA277" s="35"/>
      <c r="AB277" s="35"/>
      <c r="AC277" s="35"/>
      <c r="AD277" s="35"/>
      <c r="AE277" s="35"/>
      <c r="AT277" s="14" t="s">
        <v>145</v>
      </c>
      <c r="AU277" s="14" t="s">
        <v>87</v>
      </c>
    </row>
    <row r="278" spans="1:65" s="2" customFormat="1" ht="16.5" customHeight="1">
      <c r="A278" s="35"/>
      <c r="B278" s="36"/>
      <c r="C278" s="218" t="s">
        <v>417</v>
      </c>
      <c r="D278" s="218" t="s">
        <v>139</v>
      </c>
      <c r="E278" s="219" t="s">
        <v>418</v>
      </c>
      <c r="F278" s="220" t="s">
        <v>419</v>
      </c>
      <c r="G278" s="221" t="s">
        <v>152</v>
      </c>
      <c r="H278" s="222">
        <v>6</v>
      </c>
      <c r="I278" s="223"/>
      <c r="J278" s="223"/>
      <c r="K278" s="224">
        <f>ROUND(P278*H278,2)</f>
        <v>0</v>
      </c>
      <c r="L278" s="220" t="s">
        <v>1</v>
      </c>
      <c r="M278" s="41"/>
      <c r="N278" s="225" t="s">
        <v>1</v>
      </c>
      <c r="O278" s="226" t="s">
        <v>40</v>
      </c>
      <c r="P278" s="227">
        <f>I278+J278</f>
        <v>0</v>
      </c>
      <c r="Q278" s="227">
        <f>ROUND(I278*H278,2)</f>
        <v>0</v>
      </c>
      <c r="R278" s="227">
        <f>ROUND(J278*H278,2)</f>
        <v>0</v>
      </c>
      <c r="S278" s="88"/>
      <c r="T278" s="228">
        <f>S278*H278</f>
        <v>0</v>
      </c>
      <c r="U278" s="228">
        <v>0</v>
      </c>
      <c r="V278" s="228">
        <f>U278*H278</f>
        <v>0</v>
      </c>
      <c r="W278" s="228">
        <v>0</v>
      </c>
      <c r="X278" s="229">
        <f>W278*H278</f>
        <v>0</v>
      </c>
      <c r="Y278" s="35"/>
      <c r="Z278" s="35"/>
      <c r="AA278" s="35"/>
      <c r="AB278" s="35"/>
      <c r="AC278" s="35"/>
      <c r="AD278" s="35"/>
      <c r="AE278" s="35"/>
      <c r="AR278" s="230" t="s">
        <v>206</v>
      </c>
      <c r="AT278" s="230" t="s">
        <v>139</v>
      </c>
      <c r="AU278" s="230" t="s">
        <v>87</v>
      </c>
      <c r="AY278" s="14" t="s">
        <v>137</v>
      </c>
      <c r="BE278" s="231">
        <f>IF(O278="základní",K278,0)</f>
        <v>0</v>
      </c>
      <c r="BF278" s="231">
        <f>IF(O278="snížená",K278,0)</f>
        <v>0</v>
      </c>
      <c r="BG278" s="231">
        <f>IF(O278="zákl. přenesená",K278,0)</f>
        <v>0</v>
      </c>
      <c r="BH278" s="231">
        <f>IF(O278="sníž. přenesená",K278,0)</f>
        <v>0</v>
      </c>
      <c r="BI278" s="231">
        <f>IF(O278="nulová",K278,0)</f>
        <v>0</v>
      </c>
      <c r="BJ278" s="14" t="s">
        <v>85</v>
      </c>
      <c r="BK278" s="231">
        <f>ROUND(P278*H278,2)</f>
        <v>0</v>
      </c>
      <c r="BL278" s="14" t="s">
        <v>206</v>
      </c>
      <c r="BM278" s="230" t="s">
        <v>420</v>
      </c>
    </row>
    <row r="279" spans="1:47" s="2" customFormat="1" ht="12">
      <c r="A279" s="35"/>
      <c r="B279" s="36"/>
      <c r="C279" s="37"/>
      <c r="D279" s="232" t="s">
        <v>145</v>
      </c>
      <c r="E279" s="37"/>
      <c r="F279" s="233" t="s">
        <v>419</v>
      </c>
      <c r="G279" s="37"/>
      <c r="H279" s="37"/>
      <c r="I279" s="234"/>
      <c r="J279" s="234"/>
      <c r="K279" s="37"/>
      <c r="L279" s="37"/>
      <c r="M279" s="41"/>
      <c r="N279" s="235"/>
      <c r="O279" s="236"/>
      <c r="P279" s="88"/>
      <c r="Q279" s="88"/>
      <c r="R279" s="88"/>
      <c r="S279" s="88"/>
      <c r="T279" s="88"/>
      <c r="U279" s="88"/>
      <c r="V279" s="88"/>
      <c r="W279" s="88"/>
      <c r="X279" s="89"/>
      <c r="Y279" s="35"/>
      <c r="Z279" s="35"/>
      <c r="AA279" s="35"/>
      <c r="AB279" s="35"/>
      <c r="AC279" s="35"/>
      <c r="AD279" s="35"/>
      <c r="AE279" s="35"/>
      <c r="AT279" s="14" t="s">
        <v>145</v>
      </c>
      <c r="AU279" s="14" t="s">
        <v>87</v>
      </c>
    </row>
    <row r="280" spans="1:63" s="12" customFormat="1" ht="25.9" customHeight="1">
      <c r="A280" s="12"/>
      <c r="B280" s="201"/>
      <c r="C280" s="202"/>
      <c r="D280" s="203" t="s">
        <v>76</v>
      </c>
      <c r="E280" s="204" t="s">
        <v>421</v>
      </c>
      <c r="F280" s="204" t="s">
        <v>422</v>
      </c>
      <c r="G280" s="202"/>
      <c r="H280" s="202"/>
      <c r="I280" s="205"/>
      <c r="J280" s="205"/>
      <c r="K280" s="206">
        <f>BK280</f>
        <v>0</v>
      </c>
      <c r="L280" s="202"/>
      <c r="M280" s="207"/>
      <c r="N280" s="208"/>
      <c r="O280" s="209"/>
      <c r="P280" s="209"/>
      <c r="Q280" s="210">
        <f>SUM(Q281:Q284)</f>
        <v>0</v>
      </c>
      <c r="R280" s="210">
        <f>SUM(R281:R284)</f>
        <v>0</v>
      </c>
      <c r="S280" s="209"/>
      <c r="T280" s="211">
        <f>SUM(T281:T284)</f>
        <v>0</v>
      </c>
      <c r="U280" s="209"/>
      <c r="V280" s="211">
        <f>SUM(V281:V284)</f>
        <v>0</v>
      </c>
      <c r="W280" s="209"/>
      <c r="X280" s="212">
        <f>SUM(X281:X284)</f>
        <v>0</v>
      </c>
      <c r="Y280" s="12"/>
      <c r="Z280" s="12"/>
      <c r="AA280" s="12"/>
      <c r="AB280" s="12"/>
      <c r="AC280" s="12"/>
      <c r="AD280" s="12"/>
      <c r="AE280" s="12"/>
      <c r="AR280" s="213" t="s">
        <v>143</v>
      </c>
      <c r="AT280" s="214" t="s">
        <v>76</v>
      </c>
      <c r="AU280" s="214" t="s">
        <v>77</v>
      </c>
      <c r="AY280" s="213" t="s">
        <v>137</v>
      </c>
      <c r="BK280" s="215">
        <f>SUM(BK281:BK284)</f>
        <v>0</v>
      </c>
    </row>
    <row r="281" spans="1:65" s="2" customFormat="1" ht="24.15" customHeight="1">
      <c r="A281" s="35"/>
      <c r="B281" s="36"/>
      <c r="C281" s="218" t="s">
        <v>423</v>
      </c>
      <c r="D281" s="218" t="s">
        <v>139</v>
      </c>
      <c r="E281" s="219" t="s">
        <v>424</v>
      </c>
      <c r="F281" s="220" t="s">
        <v>425</v>
      </c>
      <c r="G281" s="221" t="s">
        <v>426</v>
      </c>
      <c r="H281" s="222">
        <v>16</v>
      </c>
      <c r="I281" s="223"/>
      <c r="J281" s="223"/>
      <c r="K281" s="224">
        <f>ROUND(P281*H281,2)</f>
        <v>0</v>
      </c>
      <c r="L281" s="220" t="s">
        <v>1</v>
      </c>
      <c r="M281" s="41"/>
      <c r="N281" s="225" t="s">
        <v>1</v>
      </c>
      <c r="O281" s="226" t="s">
        <v>40</v>
      </c>
      <c r="P281" s="227">
        <f>I281+J281</f>
        <v>0</v>
      </c>
      <c r="Q281" s="227">
        <f>ROUND(I281*H281,2)</f>
        <v>0</v>
      </c>
      <c r="R281" s="227">
        <f>ROUND(J281*H281,2)</f>
        <v>0</v>
      </c>
      <c r="S281" s="88"/>
      <c r="T281" s="228">
        <f>S281*H281</f>
        <v>0</v>
      </c>
      <c r="U281" s="228">
        <v>0</v>
      </c>
      <c r="V281" s="228">
        <f>U281*H281</f>
        <v>0</v>
      </c>
      <c r="W281" s="228">
        <v>0</v>
      </c>
      <c r="X281" s="229">
        <f>W281*H281</f>
        <v>0</v>
      </c>
      <c r="Y281" s="35"/>
      <c r="Z281" s="35"/>
      <c r="AA281" s="35"/>
      <c r="AB281" s="35"/>
      <c r="AC281" s="35"/>
      <c r="AD281" s="35"/>
      <c r="AE281" s="35"/>
      <c r="AR281" s="230" t="s">
        <v>427</v>
      </c>
      <c r="AT281" s="230" t="s">
        <v>139</v>
      </c>
      <c r="AU281" s="230" t="s">
        <v>85</v>
      </c>
      <c r="AY281" s="14" t="s">
        <v>137</v>
      </c>
      <c r="BE281" s="231">
        <f>IF(O281="základní",K281,0)</f>
        <v>0</v>
      </c>
      <c r="BF281" s="231">
        <f>IF(O281="snížená",K281,0)</f>
        <v>0</v>
      </c>
      <c r="BG281" s="231">
        <f>IF(O281="zákl. přenesená",K281,0)</f>
        <v>0</v>
      </c>
      <c r="BH281" s="231">
        <f>IF(O281="sníž. přenesená",K281,0)</f>
        <v>0</v>
      </c>
      <c r="BI281" s="231">
        <f>IF(O281="nulová",K281,0)</f>
        <v>0</v>
      </c>
      <c r="BJ281" s="14" t="s">
        <v>85</v>
      </c>
      <c r="BK281" s="231">
        <f>ROUND(P281*H281,2)</f>
        <v>0</v>
      </c>
      <c r="BL281" s="14" t="s">
        <v>427</v>
      </c>
      <c r="BM281" s="230" t="s">
        <v>428</v>
      </c>
    </row>
    <row r="282" spans="1:47" s="2" customFormat="1" ht="12">
      <c r="A282" s="35"/>
      <c r="B282" s="36"/>
      <c r="C282" s="37"/>
      <c r="D282" s="232" t="s">
        <v>145</v>
      </c>
      <c r="E282" s="37"/>
      <c r="F282" s="233" t="s">
        <v>425</v>
      </c>
      <c r="G282" s="37"/>
      <c r="H282" s="37"/>
      <c r="I282" s="234"/>
      <c r="J282" s="234"/>
      <c r="K282" s="37"/>
      <c r="L282" s="37"/>
      <c r="M282" s="41"/>
      <c r="N282" s="235"/>
      <c r="O282" s="236"/>
      <c r="P282" s="88"/>
      <c r="Q282" s="88"/>
      <c r="R282" s="88"/>
      <c r="S282" s="88"/>
      <c r="T282" s="88"/>
      <c r="U282" s="88"/>
      <c r="V282" s="88"/>
      <c r="W282" s="88"/>
      <c r="X282" s="89"/>
      <c r="Y282" s="35"/>
      <c r="Z282" s="35"/>
      <c r="AA282" s="35"/>
      <c r="AB282" s="35"/>
      <c r="AC282" s="35"/>
      <c r="AD282" s="35"/>
      <c r="AE282" s="35"/>
      <c r="AT282" s="14" t="s">
        <v>145</v>
      </c>
      <c r="AU282" s="14" t="s">
        <v>85</v>
      </c>
    </row>
    <row r="283" spans="1:65" s="2" customFormat="1" ht="24.15" customHeight="1">
      <c r="A283" s="35"/>
      <c r="B283" s="36"/>
      <c r="C283" s="218" t="s">
        <v>429</v>
      </c>
      <c r="D283" s="218" t="s">
        <v>139</v>
      </c>
      <c r="E283" s="219" t="s">
        <v>430</v>
      </c>
      <c r="F283" s="220" t="s">
        <v>431</v>
      </c>
      <c r="G283" s="221" t="s">
        <v>426</v>
      </c>
      <c r="H283" s="222">
        <v>8</v>
      </c>
      <c r="I283" s="223"/>
      <c r="J283" s="223"/>
      <c r="K283" s="224">
        <f>ROUND(P283*H283,2)</f>
        <v>0</v>
      </c>
      <c r="L283" s="220" t="s">
        <v>1</v>
      </c>
      <c r="M283" s="41"/>
      <c r="N283" s="225" t="s">
        <v>1</v>
      </c>
      <c r="O283" s="226" t="s">
        <v>40</v>
      </c>
      <c r="P283" s="227">
        <f>I283+J283</f>
        <v>0</v>
      </c>
      <c r="Q283" s="227">
        <f>ROUND(I283*H283,2)</f>
        <v>0</v>
      </c>
      <c r="R283" s="227">
        <f>ROUND(J283*H283,2)</f>
        <v>0</v>
      </c>
      <c r="S283" s="88"/>
      <c r="T283" s="228">
        <f>S283*H283</f>
        <v>0</v>
      </c>
      <c r="U283" s="228">
        <v>0</v>
      </c>
      <c r="V283" s="228">
        <f>U283*H283</f>
        <v>0</v>
      </c>
      <c r="W283" s="228">
        <v>0</v>
      </c>
      <c r="X283" s="229">
        <f>W283*H283</f>
        <v>0</v>
      </c>
      <c r="Y283" s="35"/>
      <c r="Z283" s="35"/>
      <c r="AA283" s="35"/>
      <c r="AB283" s="35"/>
      <c r="AC283" s="35"/>
      <c r="AD283" s="35"/>
      <c r="AE283" s="35"/>
      <c r="AR283" s="230" t="s">
        <v>427</v>
      </c>
      <c r="AT283" s="230" t="s">
        <v>139</v>
      </c>
      <c r="AU283" s="230" t="s">
        <v>85</v>
      </c>
      <c r="AY283" s="14" t="s">
        <v>137</v>
      </c>
      <c r="BE283" s="231">
        <f>IF(O283="základní",K283,0)</f>
        <v>0</v>
      </c>
      <c r="BF283" s="231">
        <f>IF(O283="snížená",K283,0)</f>
        <v>0</v>
      </c>
      <c r="BG283" s="231">
        <f>IF(O283="zákl. přenesená",K283,0)</f>
        <v>0</v>
      </c>
      <c r="BH283" s="231">
        <f>IF(O283="sníž. přenesená",K283,0)</f>
        <v>0</v>
      </c>
      <c r="BI283" s="231">
        <f>IF(O283="nulová",K283,0)</f>
        <v>0</v>
      </c>
      <c r="BJ283" s="14" t="s">
        <v>85</v>
      </c>
      <c r="BK283" s="231">
        <f>ROUND(P283*H283,2)</f>
        <v>0</v>
      </c>
      <c r="BL283" s="14" t="s">
        <v>427</v>
      </c>
      <c r="BM283" s="230" t="s">
        <v>432</v>
      </c>
    </row>
    <row r="284" spans="1:47" s="2" customFormat="1" ht="12">
      <c r="A284" s="35"/>
      <c r="B284" s="36"/>
      <c r="C284" s="37"/>
      <c r="D284" s="232" t="s">
        <v>145</v>
      </c>
      <c r="E284" s="37"/>
      <c r="F284" s="233" t="s">
        <v>431</v>
      </c>
      <c r="G284" s="37"/>
      <c r="H284" s="37"/>
      <c r="I284" s="234"/>
      <c r="J284" s="234"/>
      <c r="K284" s="37"/>
      <c r="L284" s="37"/>
      <c r="M284" s="41"/>
      <c r="N284" s="235"/>
      <c r="O284" s="236"/>
      <c r="P284" s="88"/>
      <c r="Q284" s="88"/>
      <c r="R284" s="88"/>
      <c r="S284" s="88"/>
      <c r="T284" s="88"/>
      <c r="U284" s="88"/>
      <c r="V284" s="88"/>
      <c r="W284" s="88"/>
      <c r="X284" s="89"/>
      <c r="Y284" s="35"/>
      <c r="Z284" s="35"/>
      <c r="AA284" s="35"/>
      <c r="AB284" s="35"/>
      <c r="AC284" s="35"/>
      <c r="AD284" s="35"/>
      <c r="AE284" s="35"/>
      <c r="AT284" s="14" t="s">
        <v>145</v>
      </c>
      <c r="AU284" s="14" t="s">
        <v>85</v>
      </c>
    </row>
    <row r="285" spans="1:63" s="12" customFormat="1" ht="25.9" customHeight="1">
      <c r="A285" s="12"/>
      <c r="B285" s="201"/>
      <c r="C285" s="202"/>
      <c r="D285" s="203" t="s">
        <v>76</v>
      </c>
      <c r="E285" s="204" t="s">
        <v>433</v>
      </c>
      <c r="F285" s="204" t="s">
        <v>434</v>
      </c>
      <c r="G285" s="202"/>
      <c r="H285" s="202"/>
      <c r="I285" s="205"/>
      <c r="J285" s="205"/>
      <c r="K285" s="206">
        <f>BK285</f>
        <v>0</v>
      </c>
      <c r="L285" s="202"/>
      <c r="M285" s="207"/>
      <c r="N285" s="208"/>
      <c r="O285" s="209"/>
      <c r="P285" s="209"/>
      <c r="Q285" s="210">
        <f>Q286</f>
        <v>0</v>
      </c>
      <c r="R285" s="210">
        <f>R286</f>
        <v>0</v>
      </c>
      <c r="S285" s="209"/>
      <c r="T285" s="211">
        <f>T286</f>
        <v>0</v>
      </c>
      <c r="U285" s="209"/>
      <c r="V285" s="211">
        <f>V286</f>
        <v>0</v>
      </c>
      <c r="W285" s="209"/>
      <c r="X285" s="212">
        <f>X286</f>
        <v>0</v>
      </c>
      <c r="Y285" s="12"/>
      <c r="Z285" s="12"/>
      <c r="AA285" s="12"/>
      <c r="AB285" s="12"/>
      <c r="AC285" s="12"/>
      <c r="AD285" s="12"/>
      <c r="AE285" s="12"/>
      <c r="AR285" s="213" t="s">
        <v>157</v>
      </c>
      <c r="AT285" s="214" t="s">
        <v>76</v>
      </c>
      <c r="AU285" s="214" t="s">
        <v>77</v>
      </c>
      <c r="AY285" s="213" t="s">
        <v>137</v>
      </c>
      <c r="BK285" s="215">
        <f>BK286</f>
        <v>0</v>
      </c>
    </row>
    <row r="286" spans="1:63" s="12" customFormat="1" ht="22.8" customHeight="1">
      <c r="A286" s="12"/>
      <c r="B286" s="201"/>
      <c r="C286" s="202"/>
      <c r="D286" s="203" t="s">
        <v>76</v>
      </c>
      <c r="E286" s="216" t="s">
        <v>435</v>
      </c>
      <c r="F286" s="216" t="s">
        <v>436</v>
      </c>
      <c r="G286" s="202"/>
      <c r="H286" s="202"/>
      <c r="I286" s="205"/>
      <c r="J286" s="205"/>
      <c r="K286" s="217">
        <f>BK286</f>
        <v>0</v>
      </c>
      <c r="L286" s="202"/>
      <c r="M286" s="207"/>
      <c r="N286" s="208"/>
      <c r="O286" s="209"/>
      <c r="P286" s="209"/>
      <c r="Q286" s="210">
        <f>SUM(Q287:Q289)</f>
        <v>0</v>
      </c>
      <c r="R286" s="210">
        <f>SUM(R287:R289)</f>
        <v>0</v>
      </c>
      <c r="S286" s="209"/>
      <c r="T286" s="211">
        <f>SUM(T287:T289)</f>
        <v>0</v>
      </c>
      <c r="U286" s="209"/>
      <c r="V286" s="211">
        <f>SUM(V287:V289)</f>
        <v>0</v>
      </c>
      <c r="W286" s="209"/>
      <c r="X286" s="212">
        <f>SUM(X287:X289)</f>
        <v>0</v>
      </c>
      <c r="Y286" s="12"/>
      <c r="Z286" s="12"/>
      <c r="AA286" s="12"/>
      <c r="AB286" s="12"/>
      <c r="AC286" s="12"/>
      <c r="AD286" s="12"/>
      <c r="AE286" s="12"/>
      <c r="AR286" s="213" t="s">
        <v>157</v>
      </c>
      <c r="AT286" s="214" t="s">
        <v>76</v>
      </c>
      <c r="AU286" s="214" t="s">
        <v>85</v>
      </c>
      <c r="AY286" s="213" t="s">
        <v>137</v>
      </c>
      <c r="BK286" s="215">
        <f>SUM(BK287:BK289)</f>
        <v>0</v>
      </c>
    </row>
    <row r="287" spans="1:65" s="2" customFormat="1" ht="24.15" customHeight="1">
      <c r="A287" s="35"/>
      <c r="B287" s="36"/>
      <c r="C287" s="218" t="s">
        <v>437</v>
      </c>
      <c r="D287" s="218" t="s">
        <v>139</v>
      </c>
      <c r="E287" s="219" t="s">
        <v>438</v>
      </c>
      <c r="F287" s="220" t="s">
        <v>439</v>
      </c>
      <c r="G287" s="221" t="s">
        <v>152</v>
      </c>
      <c r="H287" s="222">
        <v>90000</v>
      </c>
      <c r="I287" s="223"/>
      <c r="J287" s="223"/>
      <c r="K287" s="224">
        <f>ROUND(P287*H287,2)</f>
        <v>0</v>
      </c>
      <c r="L287" s="220" t="s">
        <v>440</v>
      </c>
      <c r="M287" s="41"/>
      <c r="N287" s="225" t="s">
        <v>1</v>
      </c>
      <c r="O287" s="226" t="s">
        <v>40</v>
      </c>
      <c r="P287" s="227">
        <f>I287+J287</f>
        <v>0</v>
      </c>
      <c r="Q287" s="227">
        <f>ROUND(I287*H287,2)</f>
        <v>0</v>
      </c>
      <c r="R287" s="227">
        <f>ROUND(J287*H287,2)</f>
        <v>0</v>
      </c>
      <c r="S287" s="88"/>
      <c r="T287" s="228">
        <f>S287*H287</f>
        <v>0</v>
      </c>
      <c r="U287" s="228">
        <v>0</v>
      </c>
      <c r="V287" s="228">
        <f>U287*H287</f>
        <v>0</v>
      </c>
      <c r="W287" s="228">
        <v>0</v>
      </c>
      <c r="X287" s="229">
        <f>W287*H287</f>
        <v>0</v>
      </c>
      <c r="Y287" s="35"/>
      <c r="Z287" s="35"/>
      <c r="AA287" s="35"/>
      <c r="AB287" s="35"/>
      <c r="AC287" s="35"/>
      <c r="AD287" s="35"/>
      <c r="AE287" s="35"/>
      <c r="AR287" s="230" t="s">
        <v>441</v>
      </c>
      <c r="AT287" s="230" t="s">
        <v>139</v>
      </c>
      <c r="AU287" s="230" t="s">
        <v>87</v>
      </c>
      <c r="AY287" s="14" t="s">
        <v>137</v>
      </c>
      <c r="BE287" s="231">
        <f>IF(O287="základní",K287,0)</f>
        <v>0</v>
      </c>
      <c r="BF287" s="231">
        <f>IF(O287="snížená",K287,0)</f>
        <v>0</v>
      </c>
      <c r="BG287" s="231">
        <f>IF(O287="zákl. přenesená",K287,0)</f>
        <v>0</v>
      </c>
      <c r="BH287" s="231">
        <f>IF(O287="sníž. přenesená",K287,0)</f>
        <v>0</v>
      </c>
      <c r="BI287" s="231">
        <f>IF(O287="nulová",K287,0)</f>
        <v>0</v>
      </c>
      <c r="BJ287" s="14" t="s">
        <v>85</v>
      </c>
      <c r="BK287" s="231">
        <f>ROUND(P287*H287,2)</f>
        <v>0</v>
      </c>
      <c r="BL287" s="14" t="s">
        <v>441</v>
      </c>
      <c r="BM287" s="230" t="s">
        <v>442</v>
      </c>
    </row>
    <row r="288" spans="1:47" s="2" customFormat="1" ht="12">
      <c r="A288" s="35"/>
      <c r="B288" s="36"/>
      <c r="C288" s="37"/>
      <c r="D288" s="232" t="s">
        <v>145</v>
      </c>
      <c r="E288" s="37"/>
      <c r="F288" s="233" t="s">
        <v>443</v>
      </c>
      <c r="G288" s="37"/>
      <c r="H288" s="37"/>
      <c r="I288" s="234"/>
      <c r="J288" s="234"/>
      <c r="K288" s="37"/>
      <c r="L288" s="37"/>
      <c r="M288" s="41"/>
      <c r="N288" s="235"/>
      <c r="O288" s="236"/>
      <c r="P288" s="88"/>
      <c r="Q288" s="88"/>
      <c r="R288" s="88"/>
      <c r="S288" s="88"/>
      <c r="T288" s="88"/>
      <c r="U288" s="88"/>
      <c r="V288" s="88"/>
      <c r="W288" s="88"/>
      <c r="X288" s="89"/>
      <c r="Y288" s="35"/>
      <c r="Z288" s="35"/>
      <c r="AA288" s="35"/>
      <c r="AB288" s="35"/>
      <c r="AC288" s="35"/>
      <c r="AD288" s="35"/>
      <c r="AE288" s="35"/>
      <c r="AT288" s="14" t="s">
        <v>145</v>
      </c>
      <c r="AU288" s="14" t="s">
        <v>87</v>
      </c>
    </row>
    <row r="289" spans="1:47" s="2" customFormat="1" ht="12">
      <c r="A289" s="35"/>
      <c r="B289" s="36"/>
      <c r="C289" s="37"/>
      <c r="D289" s="232" t="s">
        <v>444</v>
      </c>
      <c r="E289" s="37"/>
      <c r="F289" s="247" t="s">
        <v>445</v>
      </c>
      <c r="G289" s="37"/>
      <c r="H289" s="37"/>
      <c r="I289" s="234"/>
      <c r="J289" s="234"/>
      <c r="K289" s="37"/>
      <c r="L289" s="37"/>
      <c r="M289" s="41"/>
      <c r="N289" s="248"/>
      <c r="O289" s="249"/>
      <c r="P289" s="250"/>
      <c r="Q289" s="250"/>
      <c r="R289" s="250"/>
      <c r="S289" s="250"/>
      <c r="T289" s="250"/>
      <c r="U289" s="250"/>
      <c r="V289" s="250"/>
      <c r="W289" s="250"/>
      <c r="X289" s="251"/>
      <c r="Y289" s="35"/>
      <c r="Z289" s="35"/>
      <c r="AA289" s="35"/>
      <c r="AB289" s="35"/>
      <c r="AC289" s="35"/>
      <c r="AD289" s="35"/>
      <c r="AE289" s="35"/>
      <c r="AT289" s="14" t="s">
        <v>444</v>
      </c>
      <c r="AU289" s="14" t="s">
        <v>87</v>
      </c>
    </row>
    <row r="290" spans="1:31" s="2" customFormat="1" ht="6.95" customHeight="1">
      <c r="A290" s="35"/>
      <c r="B290" s="63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41"/>
      <c r="N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</row>
  </sheetData>
  <sheetProtection password="CC35" sheet="1" objects="1" scenarios="1" formatColumns="0" formatRows="0" autoFilter="0"/>
  <autoFilter ref="C130:L289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4" t="s">
        <v>90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7"/>
      <c r="AT3" s="14" t="s">
        <v>87</v>
      </c>
    </row>
    <row r="4" spans="2:46" s="1" customFormat="1" ht="24.95" customHeight="1">
      <c r="B4" s="17"/>
      <c r="D4" s="136" t="s">
        <v>91</v>
      </c>
      <c r="M4" s="17"/>
      <c r="N4" s="137" t="s">
        <v>11</v>
      </c>
      <c r="AT4" s="14" t="s">
        <v>4</v>
      </c>
    </row>
    <row r="5" spans="2:13" s="1" customFormat="1" ht="6.95" customHeight="1">
      <c r="B5" s="17"/>
      <c r="M5" s="17"/>
    </row>
    <row r="6" spans="2:13" s="1" customFormat="1" ht="12" customHeight="1">
      <c r="B6" s="17"/>
      <c r="D6" s="138" t="s">
        <v>17</v>
      </c>
      <c r="M6" s="17"/>
    </row>
    <row r="7" spans="2:13" s="1" customFormat="1" ht="16.5" customHeight="1">
      <c r="B7" s="17"/>
      <c r="E7" s="139" t="str">
        <f>'Rekapitulace stavby'!K6</f>
        <v xml:space="preserve"> - Stavební úpravy ZŠ U školy, Liberec</v>
      </c>
      <c r="F7" s="138"/>
      <c r="G7" s="138"/>
      <c r="H7" s="138"/>
      <c r="M7" s="17"/>
    </row>
    <row r="8" spans="1:31" s="2" customFormat="1" ht="12" customHeight="1">
      <c r="A8" s="35"/>
      <c r="B8" s="41"/>
      <c r="C8" s="35"/>
      <c r="D8" s="138" t="s">
        <v>92</v>
      </c>
      <c r="E8" s="35"/>
      <c r="F8" s="35"/>
      <c r="G8" s="35"/>
      <c r="H8" s="35"/>
      <c r="I8" s="35"/>
      <c r="J8" s="35"/>
      <c r="K8" s="35"/>
      <c r="L8" s="35"/>
      <c r="M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0" t="s">
        <v>446</v>
      </c>
      <c r="F9" s="35"/>
      <c r="G9" s="35"/>
      <c r="H9" s="35"/>
      <c r="I9" s="35"/>
      <c r="J9" s="35"/>
      <c r="K9" s="35"/>
      <c r="L9" s="35"/>
      <c r="M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8" t="s">
        <v>19</v>
      </c>
      <c r="E11" s="35"/>
      <c r="F11" s="141" t="s">
        <v>1</v>
      </c>
      <c r="G11" s="35"/>
      <c r="H11" s="35"/>
      <c r="I11" s="138" t="s">
        <v>20</v>
      </c>
      <c r="J11" s="141" t="s">
        <v>1</v>
      </c>
      <c r="K11" s="35"/>
      <c r="L11" s="35"/>
      <c r="M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8" t="s">
        <v>21</v>
      </c>
      <c r="E12" s="35"/>
      <c r="F12" s="141" t="s">
        <v>22</v>
      </c>
      <c r="G12" s="35"/>
      <c r="H12" s="35"/>
      <c r="I12" s="138" t="s">
        <v>23</v>
      </c>
      <c r="J12" s="142" t="str">
        <f>'Rekapitulace stavby'!AN8</f>
        <v>13.8.2021</v>
      </c>
      <c r="K12" s="35"/>
      <c r="L12" s="35"/>
      <c r="M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8" t="s">
        <v>25</v>
      </c>
      <c r="E14" s="35"/>
      <c r="F14" s="35"/>
      <c r="G14" s="35"/>
      <c r="H14" s="35"/>
      <c r="I14" s="138" t="s">
        <v>26</v>
      </c>
      <c r="J14" s="141" t="s">
        <v>1</v>
      </c>
      <c r="K14" s="35"/>
      <c r="L14" s="35"/>
      <c r="M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1" t="s">
        <v>22</v>
      </c>
      <c r="F15" s="35"/>
      <c r="G15" s="35"/>
      <c r="H15" s="35"/>
      <c r="I15" s="138" t="s">
        <v>29</v>
      </c>
      <c r="J15" s="141" t="s">
        <v>1</v>
      </c>
      <c r="K15" s="35"/>
      <c r="L15" s="35"/>
      <c r="M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8" t="s">
        <v>30</v>
      </c>
      <c r="E17" s="35"/>
      <c r="F17" s="35"/>
      <c r="G17" s="35"/>
      <c r="H17" s="35"/>
      <c r="I17" s="138" t="s">
        <v>26</v>
      </c>
      <c r="J17" s="30" t="str">
        <f>'Rekapitulace stavby'!AN13</f>
        <v>Vyplň údaj</v>
      </c>
      <c r="K17" s="35"/>
      <c r="L17" s="35"/>
      <c r="M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1"/>
      <c r="G18" s="141"/>
      <c r="H18" s="141"/>
      <c r="I18" s="138" t="s">
        <v>29</v>
      </c>
      <c r="J18" s="30" t="str">
        <f>'Rekapitulace stavby'!AN14</f>
        <v>Vyplň údaj</v>
      </c>
      <c r="K18" s="35"/>
      <c r="L18" s="35"/>
      <c r="M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8" t="s">
        <v>32</v>
      </c>
      <c r="E20" s="35"/>
      <c r="F20" s="35"/>
      <c r="G20" s="35"/>
      <c r="H20" s="35"/>
      <c r="I20" s="138" t="s">
        <v>26</v>
      </c>
      <c r="J20" s="141" t="s">
        <v>1</v>
      </c>
      <c r="K20" s="35"/>
      <c r="L20" s="35"/>
      <c r="M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1" t="s">
        <v>22</v>
      </c>
      <c r="F21" s="35"/>
      <c r="G21" s="35"/>
      <c r="H21" s="35"/>
      <c r="I21" s="138" t="s">
        <v>29</v>
      </c>
      <c r="J21" s="141" t="s">
        <v>1</v>
      </c>
      <c r="K21" s="35"/>
      <c r="L21" s="35"/>
      <c r="M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8" t="s">
        <v>33</v>
      </c>
      <c r="E23" s="35"/>
      <c r="F23" s="35"/>
      <c r="G23" s="35"/>
      <c r="H23" s="35"/>
      <c r="I23" s="138" t="s">
        <v>26</v>
      </c>
      <c r="J23" s="141" t="s">
        <v>1</v>
      </c>
      <c r="K23" s="35"/>
      <c r="L23" s="35"/>
      <c r="M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1" t="s">
        <v>22</v>
      </c>
      <c r="F24" s="35"/>
      <c r="G24" s="35"/>
      <c r="H24" s="35"/>
      <c r="I24" s="138" t="s">
        <v>29</v>
      </c>
      <c r="J24" s="141" t="s">
        <v>1</v>
      </c>
      <c r="K24" s="35"/>
      <c r="L24" s="35"/>
      <c r="M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8" t="s">
        <v>34</v>
      </c>
      <c r="E26" s="35"/>
      <c r="F26" s="35"/>
      <c r="G26" s="35"/>
      <c r="H26" s="35"/>
      <c r="I26" s="35"/>
      <c r="J26" s="35"/>
      <c r="K26" s="35"/>
      <c r="L26" s="35"/>
      <c r="M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3"/>
      <c r="M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7"/>
      <c r="E29" s="147"/>
      <c r="F29" s="147"/>
      <c r="G29" s="147"/>
      <c r="H29" s="147"/>
      <c r="I29" s="147"/>
      <c r="J29" s="147"/>
      <c r="K29" s="147"/>
      <c r="L29" s="147"/>
      <c r="M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>
      <c r="A30" s="35"/>
      <c r="B30" s="41"/>
      <c r="C30" s="35"/>
      <c r="D30" s="35"/>
      <c r="E30" s="138" t="s">
        <v>94</v>
      </c>
      <c r="F30" s="35"/>
      <c r="G30" s="35"/>
      <c r="H30" s="35"/>
      <c r="I30" s="35"/>
      <c r="J30" s="35"/>
      <c r="K30" s="148">
        <f>I96</f>
        <v>0</v>
      </c>
      <c r="L30" s="35"/>
      <c r="M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">
      <c r="A31" s="35"/>
      <c r="B31" s="41"/>
      <c r="C31" s="35"/>
      <c r="D31" s="35"/>
      <c r="E31" s="138" t="s">
        <v>95</v>
      </c>
      <c r="F31" s="35"/>
      <c r="G31" s="35"/>
      <c r="H31" s="35"/>
      <c r="I31" s="35"/>
      <c r="J31" s="35"/>
      <c r="K31" s="148">
        <f>J96</f>
        <v>0</v>
      </c>
      <c r="L31" s="35"/>
      <c r="M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49" t="s">
        <v>35</v>
      </c>
      <c r="E32" s="35"/>
      <c r="F32" s="35"/>
      <c r="G32" s="35"/>
      <c r="H32" s="35"/>
      <c r="I32" s="35"/>
      <c r="J32" s="35"/>
      <c r="K32" s="150">
        <f>ROUND(K120,2)</f>
        <v>0</v>
      </c>
      <c r="L32" s="35"/>
      <c r="M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47"/>
      <c r="E33" s="147"/>
      <c r="F33" s="147"/>
      <c r="G33" s="147"/>
      <c r="H33" s="147"/>
      <c r="I33" s="147"/>
      <c r="J33" s="147"/>
      <c r="K33" s="147"/>
      <c r="L33" s="147"/>
      <c r="M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51" t="s">
        <v>37</v>
      </c>
      <c r="G34" s="35"/>
      <c r="H34" s="35"/>
      <c r="I34" s="151" t="s">
        <v>36</v>
      </c>
      <c r="J34" s="35"/>
      <c r="K34" s="151" t="s">
        <v>38</v>
      </c>
      <c r="L34" s="35"/>
      <c r="M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52" t="s">
        <v>39</v>
      </c>
      <c r="E35" s="138" t="s">
        <v>40</v>
      </c>
      <c r="F35" s="148">
        <f>ROUND((SUM(BE120:BE142)),2)</f>
        <v>0</v>
      </c>
      <c r="G35" s="35"/>
      <c r="H35" s="35"/>
      <c r="I35" s="153">
        <v>0.21</v>
      </c>
      <c r="J35" s="35"/>
      <c r="K35" s="148">
        <f>ROUND(((SUM(BE120:BE142))*I35),2)</f>
        <v>0</v>
      </c>
      <c r="L35" s="35"/>
      <c r="M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38" t="s">
        <v>41</v>
      </c>
      <c r="F36" s="148">
        <f>ROUND((SUM(BF120:BF142)),2)</f>
        <v>0</v>
      </c>
      <c r="G36" s="35"/>
      <c r="H36" s="35"/>
      <c r="I36" s="153">
        <v>0.15</v>
      </c>
      <c r="J36" s="35"/>
      <c r="K36" s="148">
        <f>ROUND(((SUM(BF120:BF142))*I36),2)</f>
        <v>0</v>
      </c>
      <c r="L36" s="35"/>
      <c r="M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8" t="s">
        <v>42</v>
      </c>
      <c r="F37" s="148">
        <f>ROUND((SUM(BG120:BG142)),2)</f>
        <v>0</v>
      </c>
      <c r="G37" s="35"/>
      <c r="H37" s="35"/>
      <c r="I37" s="153">
        <v>0.21</v>
      </c>
      <c r="J37" s="35"/>
      <c r="K37" s="148">
        <f>0</f>
        <v>0</v>
      </c>
      <c r="L37" s="35"/>
      <c r="M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38" t="s">
        <v>43</v>
      </c>
      <c r="F38" s="148">
        <f>ROUND((SUM(BH120:BH142)),2)</f>
        <v>0</v>
      </c>
      <c r="G38" s="35"/>
      <c r="H38" s="35"/>
      <c r="I38" s="153">
        <v>0.15</v>
      </c>
      <c r="J38" s="35"/>
      <c r="K38" s="148">
        <f>0</f>
        <v>0</v>
      </c>
      <c r="L38" s="35"/>
      <c r="M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38" t="s">
        <v>44</v>
      </c>
      <c r="F39" s="148">
        <f>ROUND((SUM(BI120:BI142)),2)</f>
        <v>0</v>
      </c>
      <c r="G39" s="35"/>
      <c r="H39" s="35"/>
      <c r="I39" s="153">
        <v>0</v>
      </c>
      <c r="J39" s="35"/>
      <c r="K39" s="148">
        <f>0</f>
        <v>0</v>
      </c>
      <c r="L39" s="35"/>
      <c r="M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54"/>
      <c r="D41" s="155" t="s">
        <v>45</v>
      </c>
      <c r="E41" s="156"/>
      <c r="F41" s="156"/>
      <c r="G41" s="157" t="s">
        <v>46</v>
      </c>
      <c r="H41" s="158" t="s">
        <v>47</v>
      </c>
      <c r="I41" s="156"/>
      <c r="J41" s="156"/>
      <c r="K41" s="159">
        <f>SUM(K32:K39)</f>
        <v>0</v>
      </c>
      <c r="L41" s="160"/>
      <c r="M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3" s="1" customFormat="1" ht="14.4" customHeight="1">
      <c r="B43" s="17"/>
      <c r="M43" s="17"/>
    </row>
    <row r="44" spans="2:13" s="1" customFormat="1" ht="14.4" customHeight="1">
      <c r="B44" s="17"/>
      <c r="M44" s="17"/>
    </row>
    <row r="45" spans="2:13" s="1" customFormat="1" ht="14.4" customHeight="1">
      <c r="B45" s="17"/>
      <c r="M45" s="17"/>
    </row>
    <row r="46" spans="2:13" s="1" customFormat="1" ht="14.4" customHeight="1">
      <c r="B46" s="17"/>
      <c r="M46" s="17"/>
    </row>
    <row r="47" spans="2:13" s="1" customFormat="1" ht="14.4" customHeight="1">
      <c r="B47" s="17"/>
      <c r="M47" s="17"/>
    </row>
    <row r="48" spans="2:13" s="1" customFormat="1" ht="14.4" customHeight="1">
      <c r="B48" s="17"/>
      <c r="M48" s="17"/>
    </row>
    <row r="49" spans="2:13" s="1" customFormat="1" ht="14.4" customHeight="1">
      <c r="B49" s="17"/>
      <c r="M49" s="17"/>
    </row>
    <row r="50" spans="2:13" s="2" customFormat="1" ht="14.4" customHeight="1">
      <c r="B50" s="60"/>
      <c r="D50" s="161" t="s">
        <v>48</v>
      </c>
      <c r="E50" s="162"/>
      <c r="F50" s="162"/>
      <c r="G50" s="161" t="s">
        <v>49</v>
      </c>
      <c r="H50" s="162"/>
      <c r="I50" s="162"/>
      <c r="J50" s="162"/>
      <c r="K50" s="162"/>
      <c r="L50" s="162"/>
      <c r="M50" s="60"/>
    </row>
    <row r="51" spans="2:13" ht="12">
      <c r="B51" s="17"/>
      <c r="M51" s="17"/>
    </row>
    <row r="52" spans="2:13" ht="12">
      <c r="B52" s="17"/>
      <c r="M52" s="17"/>
    </row>
    <row r="53" spans="2:13" ht="12">
      <c r="B53" s="17"/>
      <c r="M53" s="17"/>
    </row>
    <row r="54" spans="2:13" ht="12">
      <c r="B54" s="17"/>
      <c r="M54" s="17"/>
    </row>
    <row r="55" spans="2:13" ht="12">
      <c r="B55" s="17"/>
      <c r="M55" s="17"/>
    </row>
    <row r="56" spans="2:13" ht="12">
      <c r="B56" s="17"/>
      <c r="M56" s="17"/>
    </row>
    <row r="57" spans="2:13" ht="12">
      <c r="B57" s="17"/>
      <c r="M57" s="17"/>
    </row>
    <row r="58" spans="2:13" ht="12">
      <c r="B58" s="17"/>
      <c r="M58" s="17"/>
    </row>
    <row r="59" spans="2:13" ht="12">
      <c r="B59" s="17"/>
      <c r="M59" s="17"/>
    </row>
    <row r="60" spans="2:13" ht="12">
      <c r="B60" s="17"/>
      <c r="M60" s="17"/>
    </row>
    <row r="61" spans="1:31" s="2" customFormat="1" ht="12">
      <c r="A61" s="35"/>
      <c r="B61" s="41"/>
      <c r="C61" s="35"/>
      <c r="D61" s="163" t="s">
        <v>50</v>
      </c>
      <c r="E61" s="164"/>
      <c r="F61" s="165" t="s">
        <v>51</v>
      </c>
      <c r="G61" s="163" t="s">
        <v>50</v>
      </c>
      <c r="H61" s="164"/>
      <c r="I61" s="164"/>
      <c r="J61" s="166" t="s">
        <v>51</v>
      </c>
      <c r="K61" s="164"/>
      <c r="L61" s="164"/>
      <c r="M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3" ht="12">
      <c r="B62" s="17"/>
      <c r="M62" s="17"/>
    </row>
    <row r="63" spans="2:13" ht="12">
      <c r="B63" s="17"/>
      <c r="M63" s="17"/>
    </row>
    <row r="64" spans="2:13" ht="12">
      <c r="B64" s="17"/>
      <c r="M64" s="17"/>
    </row>
    <row r="65" spans="1:31" s="2" customFormat="1" ht="12">
      <c r="A65" s="35"/>
      <c r="B65" s="41"/>
      <c r="C65" s="35"/>
      <c r="D65" s="161" t="s">
        <v>52</v>
      </c>
      <c r="E65" s="167"/>
      <c r="F65" s="167"/>
      <c r="G65" s="161" t="s">
        <v>53</v>
      </c>
      <c r="H65" s="167"/>
      <c r="I65" s="167"/>
      <c r="J65" s="167"/>
      <c r="K65" s="167"/>
      <c r="L65" s="167"/>
      <c r="M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3" ht="12">
      <c r="B66" s="17"/>
      <c r="M66" s="17"/>
    </row>
    <row r="67" spans="2:13" ht="12">
      <c r="B67" s="17"/>
      <c r="M67" s="17"/>
    </row>
    <row r="68" spans="2:13" ht="12">
      <c r="B68" s="17"/>
      <c r="M68" s="17"/>
    </row>
    <row r="69" spans="2:13" ht="12">
      <c r="B69" s="17"/>
      <c r="M69" s="17"/>
    </row>
    <row r="70" spans="2:13" ht="12">
      <c r="B70" s="17"/>
      <c r="M70" s="17"/>
    </row>
    <row r="71" spans="2:13" ht="12">
      <c r="B71" s="17"/>
      <c r="M71" s="17"/>
    </row>
    <row r="72" spans="2:13" ht="12">
      <c r="B72" s="17"/>
      <c r="M72" s="17"/>
    </row>
    <row r="73" spans="2:13" ht="12">
      <c r="B73" s="17"/>
      <c r="M73" s="17"/>
    </row>
    <row r="74" spans="2:13" ht="12">
      <c r="B74" s="17"/>
      <c r="M74" s="17"/>
    </row>
    <row r="75" spans="2:13" ht="12">
      <c r="B75" s="17"/>
      <c r="M75" s="17"/>
    </row>
    <row r="76" spans="1:31" s="2" customFormat="1" ht="12">
      <c r="A76" s="35"/>
      <c r="B76" s="41"/>
      <c r="C76" s="35"/>
      <c r="D76" s="163" t="s">
        <v>50</v>
      </c>
      <c r="E76" s="164"/>
      <c r="F76" s="165" t="s">
        <v>51</v>
      </c>
      <c r="G76" s="163" t="s">
        <v>50</v>
      </c>
      <c r="H76" s="164"/>
      <c r="I76" s="164"/>
      <c r="J76" s="166" t="s">
        <v>51</v>
      </c>
      <c r="K76" s="164"/>
      <c r="L76" s="164"/>
      <c r="M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96</v>
      </c>
      <c r="D82" s="37"/>
      <c r="E82" s="37"/>
      <c r="F82" s="37"/>
      <c r="G82" s="37"/>
      <c r="H82" s="37"/>
      <c r="I82" s="37"/>
      <c r="J82" s="37"/>
      <c r="K82" s="37"/>
      <c r="L82" s="37"/>
      <c r="M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37"/>
      <c r="J84" s="37"/>
      <c r="K84" s="37"/>
      <c r="L84" s="37"/>
      <c r="M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2" t="str">
        <f>E7</f>
        <v xml:space="preserve"> - Stavební úpravy ZŠ U školy, Liberec</v>
      </c>
      <c r="F85" s="29"/>
      <c r="G85" s="29"/>
      <c r="H85" s="29"/>
      <c r="I85" s="37"/>
      <c r="J85" s="37"/>
      <c r="K85" s="37"/>
      <c r="L85" s="37"/>
      <c r="M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92</v>
      </c>
      <c r="D86" s="37"/>
      <c r="E86" s="37"/>
      <c r="F86" s="37"/>
      <c r="G86" s="37"/>
      <c r="H86" s="37"/>
      <c r="I86" s="37"/>
      <c r="J86" s="37"/>
      <c r="K86" s="37"/>
      <c r="L86" s="37"/>
      <c r="M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VON - Vedlejší a ostatní ...</v>
      </c>
      <c r="F87" s="37"/>
      <c r="G87" s="37"/>
      <c r="H87" s="37"/>
      <c r="I87" s="37"/>
      <c r="J87" s="37"/>
      <c r="K87" s="37"/>
      <c r="L87" s="37"/>
      <c r="M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21</v>
      </c>
      <c r="D89" s="37"/>
      <c r="E89" s="37"/>
      <c r="F89" s="24" t="str">
        <f>F12</f>
        <v xml:space="preserve"> </v>
      </c>
      <c r="G89" s="37"/>
      <c r="H89" s="37"/>
      <c r="I89" s="29" t="s">
        <v>23</v>
      </c>
      <c r="J89" s="76" t="str">
        <f>IF(J12="","",J12)</f>
        <v>13.8.2021</v>
      </c>
      <c r="K89" s="37"/>
      <c r="L89" s="37"/>
      <c r="M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25</v>
      </c>
      <c r="D91" s="37"/>
      <c r="E91" s="37"/>
      <c r="F91" s="24" t="str">
        <f>E15</f>
        <v xml:space="preserve"> </v>
      </c>
      <c r="G91" s="37"/>
      <c r="H91" s="37"/>
      <c r="I91" s="29" t="s">
        <v>32</v>
      </c>
      <c r="J91" s="33" t="str">
        <f>E21</f>
        <v xml:space="preserve"> </v>
      </c>
      <c r="K91" s="37"/>
      <c r="L91" s="37"/>
      <c r="M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 xml:space="preserve"> </v>
      </c>
      <c r="K92" s="37"/>
      <c r="L92" s="37"/>
      <c r="M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3" t="s">
        <v>97</v>
      </c>
      <c r="D94" s="174"/>
      <c r="E94" s="174"/>
      <c r="F94" s="174"/>
      <c r="G94" s="174"/>
      <c r="H94" s="174"/>
      <c r="I94" s="175" t="s">
        <v>98</v>
      </c>
      <c r="J94" s="175" t="s">
        <v>99</v>
      </c>
      <c r="K94" s="175" t="s">
        <v>100</v>
      </c>
      <c r="L94" s="174"/>
      <c r="M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6" t="s">
        <v>101</v>
      </c>
      <c r="D96" s="37"/>
      <c r="E96" s="37"/>
      <c r="F96" s="37"/>
      <c r="G96" s="37"/>
      <c r="H96" s="37"/>
      <c r="I96" s="107">
        <f>Q120</f>
        <v>0</v>
      </c>
      <c r="J96" s="107">
        <f>R120</f>
        <v>0</v>
      </c>
      <c r="K96" s="107">
        <f>K120</f>
        <v>0</v>
      </c>
      <c r="L96" s="37"/>
      <c r="M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102</v>
      </c>
    </row>
    <row r="97" spans="1:31" s="9" customFormat="1" ht="24.95" customHeight="1">
      <c r="A97" s="9"/>
      <c r="B97" s="177"/>
      <c r="C97" s="178"/>
      <c r="D97" s="179" t="s">
        <v>116</v>
      </c>
      <c r="E97" s="180"/>
      <c r="F97" s="180"/>
      <c r="G97" s="180"/>
      <c r="H97" s="180"/>
      <c r="I97" s="181">
        <f>Q121</f>
        <v>0</v>
      </c>
      <c r="J97" s="181">
        <f>R121</f>
        <v>0</v>
      </c>
      <c r="K97" s="181">
        <f>K121</f>
        <v>0</v>
      </c>
      <c r="L97" s="178"/>
      <c r="M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447</v>
      </c>
      <c r="E98" s="186"/>
      <c r="F98" s="186"/>
      <c r="G98" s="186"/>
      <c r="H98" s="186"/>
      <c r="I98" s="187">
        <f>Q122</f>
        <v>0</v>
      </c>
      <c r="J98" s="187">
        <f>R122</f>
        <v>0</v>
      </c>
      <c r="K98" s="187">
        <f>K122</f>
        <v>0</v>
      </c>
      <c r="L98" s="184"/>
      <c r="M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448</v>
      </c>
      <c r="E99" s="186"/>
      <c r="F99" s="186"/>
      <c r="G99" s="186"/>
      <c r="H99" s="186"/>
      <c r="I99" s="187">
        <f>Q125</f>
        <v>0</v>
      </c>
      <c r="J99" s="187">
        <f>R125</f>
        <v>0</v>
      </c>
      <c r="K99" s="187">
        <f>K125</f>
        <v>0</v>
      </c>
      <c r="L99" s="184"/>
      <c r="M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449</v>
      </c>
      <c r="E100" s="186"/>
      <c r="F100" s="186"/>
      <c r="G100" s="186"/>
      <c r="H100" s="186"/>
      <c r="I100" s="187">
        <f>Q138</f>
        <v>0</v>
      </c>
      <c r="J100" s="187">
        <f>R138</f>
        <v>0</v>
      </c>
      <c r="K100" s="187">
        <f>K138</f>
        <v>0</v>
      </c>
      <c r="L100" s="184"/>
      <c r="M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118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17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172" t="str">
        <f>E7</f>
        <v xml:space="preserve"> - Stavební úpravy ZŠ U školy, Liberec</v>
      </c>
      <c r="F110" s="29"/>
      <c r="G110" s="29"/>
      <c r="H110" s="29"/>
      <c r="I110" s="37"/>
      <c r="J110" s="37"/>
      <c r="K110" s="37"/>
      <c r="L110" s="37"/>
      <c r="M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92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73" t="str">
        <f>E9</f>
        <v>VON - Vedlejší a ostatní ...</v>
      </c>
      <c r="F112" s="37"/>
      <c r="G112" s="37"/>
      <c r="H112" s="37"/>
      <c r="I112" s="37"/>
      <c r="J112" s="37"/>
      <c r="K112" s="37"/>
      <c r="L112" s="37"/>
      <c r="M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21</v>
      </c>
      <c r="D114" s="37"/>
      <c r="E114" s="37"/>
      <c r="F114" s="24" t="str">
        <f>F12</f>
        <v xml:space="preserve"> </v>
      </c>
      <c r="G114" s="37"/>
      <c r="H114" s="37"/>
      <c r="I114" s="29" t="s">
        <v>23</v>
      </c>
      <c r="J114" s="76" t="str">
        <f>IF(J12="","",J12)</f>
        <v>13.8.2021</v>
      </c>
      <c r="K114" s="37"/>
      <c r="L114" s="37"/>
      <c r="M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25</v>
      </c>
      <c r="D116" s="37"/>
      <c r="E116" s="37"/>
      <c r="F116" s="24" t="str">
        <f>E15</f>
        <v xml:space="preserve"> </v>
      </c>
      <c r="G116" s="37"/>
      <c r="H116" s="37"/>
      <c r="I116" s="29" t="s">
        <v>32</v>
      </c>
      <c r="J116" s="33" t="str">
        <f>E21</f>
        <v xml:space="preserve"> </v>
      </c>
      <c r="K116" s="37"/>
      <c r="L116" s="37"/>
      <c r="M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30</v>
      </c>
      <c r="D117" s="37"/>
      <c r="E117" s="37"/>
      <c r="F117" s="24" t="str">
        <f>IF(E18="","",E18)</f>
        <v>Vyplň údaj</v>
      </c>
      <c r="G117" s="37"/>
      <c r="H117" s="37"/>
      <c r="I117" s="29" t="s">
        <v>33</v>
      </c>
      <c r="J117" s="33" t="str">
        <f>E24</f>
        <v xml:space="preserve"> </v>
      </c>
      <c r="K117" s="37"/>
      <c r="L117" s="37"/>
      <c r="M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89"/>
      <c r="B119" s="190"/>
      <c r="C119" s="191" t="s">
        <v>119</v>
      </c>
      <c r="D119" s="192" t="s">
        <v>60</v>
      </c>
      <c r="E119" s="192" t="s">
        <v>56</v>
      </c>
      <c r="F119" s="192" t="s">
        <v>57</v>
      </c>
      <c r="G119" s="192" t="s">
        <v>120</v>
      </c>
      <c r="H119" s="192" t="s">
        <v>121</v>
      </c>
      <c r="I119" s="192" t="s">
        <v>122</v>
      </c>
      <c r="J119" s="192" t="s">
        <v>123</v>
      </c>
      <c r="K119" s="192" t="s">
        <v>100</v>
      </c>
      <c r="L119" s="193" t="s">
        <v>124</v>
      </c>
      <c r="M119" s="194"/>
      <c r="N119" s="97" t="s">
        <v>1</v>
      </c>
      <c r="O119" s="98" t="s">
        <v>39</v>
      </c>
      <c r="P119" s="98" t="s">
        <v>125</v>
      </c>
      <c r="Q119" s="98" t="s">
        <v>126</v>
      </c>
      <c r="R119" s="98" t="s">
        <v>127</v>
      </c>
      <c r="S119" s="98" t="s">
        <v>128</v>
      </c>
      <c r="T119" s="98" t="s">
        <v>129</v>
      </c>
      <c r="U119" s="98" t="s">
        <v>130</v>
      </c>
      <c r="V119" s="98" t="s">
        <v>131</v>
      </c>
      <c r="W119" s="98" t="s">
        <v>132</v>
      </c>
      <c r="X119" s="99" t="s">
        <v>133</v>
      </c>
      <c r="Y119" s="189"/>
      <c r="Z119" s="189"/>
      <c r="AA119" s="189"/>
      <c r="AB119" s="189"/>
      <c r="AC119" s="189"/>
      <c r="AD119" s="189"/>
      <c r="AE119" s="189"/>
    </row>
    <row r="120" spans="1:63" s="2" customFormat="1" ht="22.8" customHeight="1">
      <c r="A120" s="35"/>
      <c r="B120" s="36"/>
      <c r="C120" s="104" t="s">
        <v>134</v>
      </c>
      <c r="D120" s="37"/>
      <c r="E120" s="37"/>
      <c r="F120" s="37"/>
      <c r="G120" s="37"/>
      <c r="H120" s="37"/>
      <c r="I120" s="37"/>
      <c r="J120" s="37"/>
      <c r="K120" s="195">
        <f>BK120</f>
        <v>0</v>
      </c>
      <c r="L120" s="37"/>
      <c r="M120" s="41"/>
      <c r="N120" s="100"/>
      <c r="O120" s="196"/>
      <c r="P120" s="101"/>
      <c r="Q120" s="197">
        <f>Q121</f>
        <v>0</v>
      </c>
      <c r="R120" s="197">
        <f>R121</f>
        <v>0</v>
      </c>
      <c r="S120" s="101"/>
      <c r="T120" s="198">
        <f>T121</f>
        <v>0</v>
      </c>
      <c r="U120" s="101"/>
      <c r="V120" s="198">
        <f>V121</f>
        <v>0</v>
      </c>
      <c r="W120" s="101"/>
      <c r="X120" s="199">
        <f>X121</f>
        <v>0</v>
      </c>
      <c r="Y120" s="35"/>
      <c r="Z120" s="35"/>
      <c r="AA120" s="35"/>
      <c r="AB120" s="35"/>
      <c r="AC120" s="35"/>
      <c r="AD120" s="35"/>
      <c r="AE120" s="35"/>
      <c r="AT120" s="14" t="s">
        <v>76</v>
      </c>
      <c r="AU120" s="14" t="s">
        <v>102</v>
      </c>
      <c r="BK120" s="200">
        <f>BK121</f>
        <v>0</v>
      </c>
    </row>
    <row r="121" spans="1:63" s="12" customFormat="1" ht="25.9" customHeight="1">
      <c r="A121" s="12"/>
      <c r="B121" s="201"/>
      <c r="C121" s="202"/>
      <c r="D121" s="203" t="s">
        <v>76</v>
      </c>
      <c r="E121" s="204" t="s">
        <v>433</v>
      </c>
      <c r="F121" s="204" t="s">
        <v>434</v>
      </c>
      <c r="G121" s="202"/>
      <c r="H121" s="202"/>
      <c r="I121" s="205"/>
      <c r="J121" s="205"/>
      <c r="K121" s="206">
        <f>BK121</f>
        <v>0</v>
      </c>
      <c r="L121" s="202"/>
      <c r="M121" s="207"/>
      <c r="N121" s="208"/>
      <c r="O121" s="209"/>
      <c r="P121" s="209"/>
      <c r="Q121" s="210">
        <f>Q122+Q125+Q138</f>
        <v>0</v>
      </c>
      <c r="R121" s="210">
        <f>R122+R125+R138</f>
        <v>0</v>
      </c>
      <c r="S121" s="209"/>
      <c r="T121" s="211">
        <f>T122+T125+T138</f>
        <v>0</v>
      </c>
      <c r="U121" s="209"/>
      <c r="V121" s="211">
        <f>V122+V125+V138</f>
        <v>0</v>
      </c>
      <c r="W121" s="209"/>
      <c r="X121" s="212">
        <f>X122+X125+X138</f>
        <v>0</v>
      </c>
      <c r="Y121" s="12"/>
      <c r="Z121" s="12"/>
      <c r="AA121" s="12"/>
      <c r="AB121" s="12"/>
      <c r="AC121" s="12"/>
      <c r="AD121" s="12"/>
      <c r="AE121" s="12"/>
      <c r="AR121" s="213" t="s">
        <v>157</v>
      </c>
      <c r="AT121" s="214" t="s">
        <v>76</v>
      </c>
      <c r="AU121" s="214" t="s">
        <v>77</v>
      </c>
      <c r="AY121" s="213" t="s">
        <v>137</v>
      </c>
      <c r="BK121" s="215">
        <f>BK122+BK125+BK138</f>
        <v>0</v>
      </c>
    </row>
    <row r="122" spans="1:63" s="12" customFormat="1" ht="22.8" customHeight="1">
      <c r="A122" s="12"/>
      <c r="B122" s="201"/>
      <c r="C122" s="202"/>
      <c r="D122" s="203" t="s">
        <v>76</v>
      </c>
      <c r="E122" s="216" t="s">
        <v>450</v>
      </c>
      <c r="F122" s="216" t="s">
        <v>451</v>
      </c>
      <c r="G122" s="202"/>
      <c r="H122" s="202"/>
      <c r="I122" s="205"/>
      <c r="J122" s="205"/>
      <c r="K122" s="217">
        <f>BK122</f>
        <v>0</v>
      </c>
      <c r="L122" s="202"/>
      <c r="M122" s="207"/>
      <c r="N122" s="208"/>
      <c r="O122" s="209"/>
      <c r="P122" s="209"/>
      <c r="Q122" s="210">
        <f>SUM(Q123:Q124)</f>
        <v>0</v>
      </c>
      <c r="R122" s="210">
        <f>SUM(R123:R124)</f>
        <v>0</v>
      </c>
      <c r="S122" s="209"/>
      <c r="T122" s="211">
        <f>SUM(T123:T124)</f>
        <v>0</v>
      </c>
      <c r="U122" s="209"/>
      <c r="V122" s="211">
        <f>SUM(V123:V124)</f>
        <v>0</v>
      </c>
      <c r="W122" s="209"/>
      <c r="X122" s="212">
        <f>SUM(X123:X124)</f>
        <v>0</v>
      </c>
      <c r="Y122" s="12"/>
      <c r="Z122" s="12"/>
      <c r="AA122" s="12"/>
      <c r="AB122" s="12"/>
      <c r="AC122" s="12"/>
      <c r="AD122" s="12"/>
      <c r="AE122" s="12"/>
      <c r="AR122" s="213" t="s">
        <v>157</v>
      </c>
      <c r="AT122" s="214" t="s">
        <v>76</v>
      </c>
      <c r="AU122" s="214" t="s">
        <v>85</v>
      </c>
      <c r="AY122" s="213" t="s">
        <v>137</v>
      </c>
      <c r="BK122" s="215">
        <f>SUM(BK123:BK124)</f>
        <v>0</v>
      </c>
    </row>
    <row r="123" spans="1:65" s="2" customFormat="1" ht="37.8" customHeight="1">
      <c r="A123" s="35"/>
      <c r="B123" s="36"/>
      <c r="C123" s="218" t="s">
        <v>85</v>
      </c>
      <c r="D123" s="218" t="s">
        <v>139</v>
      </c>
      <c r="E123" s="219" t="s">
        <v>452</v>
      </c>
      <c r="F123" s="220" t="s">
        <v>453</v>
      </c>
      <c r="G123" s="221" t="s">
        <v>454</v>
      </c>
      <c r="H123" s="222">
        <v>1</v>
      </c>
      <c r="I123" s="223"/>
      <c r="J123" s="223"/>
      <c r="K123" s="224">
        <f>ROUND(P123*H123,2)</f>
        <v>0</v>
      </c>
      <c r="L123" s="220" t="s">
        <v>1</v>
      </c>
      <c r="M123" s="41"/>
      <c r="N123" s="225" t="s">
        <v>1</v>
      </c>
      <c r="O123" s="226" t="s">
        <v>40</v>
      </c>
      <c r="P123" s="227">
        <f>I123+J123</f>
        <v>0</v>
      </c>
      <c r="Q123" s="227">
        <f>ROUND(I123*H123,2)</f>
        <v>0</v>
      </c>
      <c r="R123" s="227">
        <f>ROUND(J123*H123,2)</f>
        <v>0</v>
      </c>
      <c r="S123" s="88"/>
      <c r="T123" s="228">
        <f>S123*H123</f>
        <v>0</v>
      </c>
      <c r="U123" s="228">
        <v>0</v>
      </c>
      <c r="V123" s="228">
        <f>U123*H123</f>
        <v>0</v>
      </c>
      <c r="W123" s="228">
        <v>0</v>
      </c>
      <c r="X123" s="229">
        <f>W123*H123</f>
        <v>0</v>
      </c>
      <c r="Y123" s="35"/>
      <c r="Z123" s="35"/>
      <c r="AA123" s="35"/>
      <c r="AB123" s="35"/>
      <c r="AC123" s="35"/>
      <c r="AD123" s="35"/>
      <c r="AE123" s="35"/>
      <c r="AR123" s="230" t="s">
        <v>143</v>
      </c>
      <c r="AT123" s="230" t="s">
        <v>139</v>
      </c>
      <c r="AU123" s="230" t="s">
        <v>87</v>
      </c>
      <c r="AY123" s="14" t="s">
        <v>137</v>
      </c>
      <c r="BE123" s="231">
        <f>IF(O123="základní",K123,0)</f>
        <v>0</v>
      </c>
      <c r="BF123" s="231">
        <f>IF(O123="snížená",K123,0)</f>
        <v>0</v>
      </c>
      <c r="BG123" s="231">
        <f>IF(O123="zákl. přenesená",K123,0)</f>
        <v>0</v>
      </c>
      <c r="BH123" s="231">
        <f>IF(O123="sníž. přenesená",K123,0)</f>
        <v>0</v>
      </c>
      <c r="BI123" s="231">
        <f>IF(O123="nulová",K123,0)</f>
        <v>0</v>
      </c>
      <c r="BJ123" s="14" t="s">
        <v>85</v>
      </c>
      <c r="BK123" s="231">
        <f>ROUND(P123*H123,2)</f>
        <v>0</v>
      </c>
      <c r="BL123" s="14" t="s">
        <v>143</v>
      </c>
      <c r="BM123" s="230" t="s">
        <v>455</v>
      </c>
    </row>
    <row r="124" spans="1:47" s="2" customFormat="1" ht="12">
      <c r="A124" s="35"/>
      <c r="B124" s="36"/>
      <c r="C124" s="37"/>
      <c r="D124" s="232" t="s">
        <v>145</v>
      </c>
      <c r="E124" s="37"/>
      <c r="F124" s="233" t="s">
        <v>453</v>
      </c>
      <c r="G124" s="37"/>
      <c r="H124" s="37"/>
      <c r="I124" s="234"/>
      <c r="J124" s="234"/>
      <c r="K124" s="37"/>
      <c r="L124" s="37"/>
      <c r="M124" s="41"/>
      <c r="N124" s="235"/>
      <c r="O124" s="236"/>
      <c r="P124" s="88"/>
      <c r="Q124" s="88"/>
      <c r="R124" s="88"/>
      <c r="S124" s="88"/>
      <c r="T124" s="88"/>
      <c r="U124" s="88"/>
      <c r="V124" s="88"/>
      <c r="W124" s="88"/>
      <c r="X124" s="89"/>
      <c r="Y124" s="35"/>
      <c r="Z124" s="35"/>
      <c r="AA124" s="35"/>
      <c r="AB124" s="35"/>
      <c r="AC124" s="35"/>
      <c r="AD124" s="35"/>
      <c r="AE124" s="35"/>
      <c r="AT124" s="14" t="s">
        <v>145</v>
      </c>
      <c r="AU124" s="14" t="s">
        <v>87</v>
      </c>
    </row>
    <row r="125" spans="1:63" s="12" customFormat="1" ht="22.8" customHeight="1">
      <c r="A125" s="12"/>
      <c r="B125" s="201"/>
      <c r="C125" s="202"/>
      <c r="D125" s="203" t="s">
        <v>76</v>
      </c>
      <c r="E125" s="216" t="s">
        <v>456</v>
      </c>
      <c r="F125" s="216" t="s">
        <v>457</v>
      </c>
      <c r="G125" s="202"/>
      <c r="H125" s="202"/>
      <c r="I125" s="205"/>
      <c r="J125" s="205"/>
      <c r="K125" s="217">
        <f>BK125</f>
        <v>0</v>
      </c>
      <c r="L125" s="202"/>
      <c r="M125" s="207"/>
      <c r="N125" s="208"/>
      <c r="O125" s="209"/>
      <c r="P125" s="209"/>
      <c r="Q125" s="210">
        <f>SUM(Q126:Q137)</f>
        <v>0</v>
      </c>
      <c r="R125" s="210">
        <f>SUM(R126:R137)</f>
        <v>0</v>
      </c>
      <c r="S125" s="209"/>
      <c r="T125" s="211">
        <f>SUM(T126:T137)</f>
        <v>0</v>
      </c>
      <c r="U125" s="209"/>
      <c r="V125" s="211">
        <f>SUM(V126:V137)</f>
        <v>0</v>
      </c>
      <c r="W125" s="209"/>
      <c r="X125" s="212">
        <f>SUM(X126:X137)</f>
        <v>0</v>
      </c>
      <c r="Y125" s="12"/>
      <c r="Z125" s="12"/>
      <c r="AA125" s="12"/>
      <c r="AB125" s="12"/>
      <c r="AC125" s="12"/>
      <c r="AD125" s="12"/>
      <c r="AE125" s="12"/>
      <c r="AR125" s="213" t="s">
        <v>157</v>
      </c>
      <c r="AT125" s="214" t="s">
        <v>76</v>
      </c>
      <c r="AU125" s="214" t="s">
        <v>85</v>
      </c>
      <c r="AY125" s="213" t="s">
        <v>137</v>
      </c>
      <c r="BK125" s="215">
        <f>SUM(BK126:BK137)</f>
        <v>0</v>
      </c>
    </row>
    <row r="126" spans="1:65" s="2" customFormat="1" ht="16.5" customHeight="1">
      <c r="A126" s="35"/>
      <c r="B126" s="36"/>
      <c r="C126" s="218" t="s">
        <v>87</v>
      </c>
      <c r="D126" s="218" t="s">
        <v>139</v>
      </c>
      <c r="E126" s="219" t="s">
        <v>458</v>
      </c>
      <c r="F126" s="220" t="s">
        <v>457</v>
      </c>
      <c r="G126" s="221" t="s">
        <v>454</v>
      </c>
      <c r="H126" s="222">
        <v>1</v>
      </c>
      <c r="I126" s="223"/>
      <c r="J126" s="223"/>
      <c r="K126" s="224">
        <f>ROUND(P126*H126,2)</f>
        <v>0</v>
      </c>
      <c r="L126" s="220" t="s">
        <v>1</v>
      </c>
      <c r="M126" s="41"/>
      <c r="N126" s="225" t="s">
        <v>1</v>
      </c>
      <c r="O126" s="226" t="s">
        <v>40</v>
      </c>
      <c r="P126" s="227">
        <f>I126+J126</f>
        <v>0</v>
      </c>
      <c r="Q126" s="227">
        <f>ROUND(I126*H126,2)</f>
        <v>0</v>
      </c>
      <c r="R126" s="227">
        <f>ROUND(J126*H126,2)</f>
        <v>0</v>
      </c>
      <c r="S126" s="88"/>
      <c r="T126" s="228">
        <f>S126*H126</f>
        <v>0</v>
      </c>
      <c r="U126" s="228">
        <v>0</v>
      </c>
      <c r="V126" s="228">
        <f>U126*H126</f>
        <v>0</v>
      </c>
      <c r="W126" s="228">
        <v>0</v>
      </c>
      <c r="X126" s="229">
        <f>W126*H126</f>
        <v>0</v>
      </c>
      <c r="Y126" s="35"/>
      <c r="Z126" s="35"/>
      <c r="AA126" s="35"/>
      <c r="AB126" s="35"/>
      <c r="AC126" s="35"/>
      <c r="AD126" s="35"/>
      <c r="AE126" s="35"/>
      <c r="AR126" s="230" t="s">
        <v>143</v>
      </c>
      <c r="AT126" s="230" t="s">
        <v>139</v>
      </c>
      <c r="AU126" s="230" t="s">
        <v>87</v>
      </c>
      <c r="AY126" s="14" t="s">
        <v>137</v>
      </c>
      <c r="BE126" s="231">
        <f>IF(O126="základní",K126,0)</f>
        <v>0</v>
      </c>
      <c r="BF126" s="231">
        <f>IF(O126="snížená",K126,0)</f>
        <v>0</v>
      </c>
      <c r="BG126" s="231">
        <f>IF(O126="zákl. přenesená",K126,0)</f>
        <v>0</v>
      </c>
      <c r="BH126" s="231">
        <f>IF(O126="sníž. přenesená",K126,0)</f>
        <v>0</v>
      </c>
      <c r="BI126" s="231">
        <f>IF(O126="nulová",K126,0)</f>
        <v>0</v>
      </c>
      <c r="BJ126" s="14" t="s">
        <v>85</v>
      </c>
      <c r="BK126" s="231">
        <f>ROUND(P126*H126,2)</f>
        <v>0</v>
      </c>
      <c r="BL126" s="14" t="s">
        <v>143</v>
      </c>
      <c r="BM126" s="230" t="s">
        <v>459</v>
      </c>
    </row>
    <row r="127" spans="1:47" s="2" customFormat="1" ht="12">
      <c r="A127" s="35"/>
      <c r="B127" s="36"/>
      <c r="C127" s="37"/>
      <c r="D127" s="232" t="s">
        <v>145</v>
      </c>
      <c r="E127" s="37"/>
      <c r="F127" s="233" t="s">
        <v>457</v>
      </c>
      <c r="G127" s="37"/>
      <c r="H127" s="37"/>
      <c r="I127" s="234"/>
      <c r="J127" s="234"/>
      <c r="K127" s="37"/>
      <c r="L127" s="37"/>
      <c r="M127" s="41"/>
      <c r="N127" s="235"/>
      <c r="O127" s="236"/>
      <c r="P127" s="88"/>
      <c r="Q127" s="88"/>
      <c r="R127" s="88"/>
      <c r="S127" s="88"/>
      <c r="T127" s="88"/>
      <c r="U127" s="88"/>
      <c r="V127" s="88"/>
      <c r="W127" s="88"/>
      <c r="X127" s="89"/>
      <c r="Y127" s="35"/>
      <c r="Z127" s="35"/>
      <c r="AA127" s="35"/>
      <c r="AB127" s="35"/>
      <c r="AC127" s="35"/>
      <c r="AD127" s="35"/>
      <c r="AE127" s="35"/>
      <c r="AT127" s="14" t="s">
        <v>145</v>
      </c>
      <c r="AU127" s="14" t="s">
        <v>87</v>
      </c>
    </row>
    <row r="128" spans="1:65" s="2" customFormat="1" ht="24.15" customHeight="1">
      <c r="A128" s="35"/>
      <c r="B128" s="36"/>
      <c r="C128" s="218" t="s">
        <v>162</v>
      </c>
      <c r="D128" s="218" t="s">
        <v>139</v>
      </c>
      <c r="E128" s="219" t="s">
        <v>460</v>
      </c>
      <c r="F128" s="220" t="s">
        <v>461</v>
      </c>
      <c r="G128" s="221" t="s">
        <v>454</v>
      </c>
      <c r="H128" s="222">
        <v>1</v>
      </c>
      <c r="I128" s="223"/>
      <c r="J128" s="223"/>
      <c r="K128" s="224">
        <f>ROUND(P128*H128,2)</f>
        <v>0</v>
      </c>
      <c r="L128" s="220" t="s">
        <v>440</v>
      </c>
      <c r="M128" s="41"/>
      <c r="N128" s="225" t="s">
        <v>1</v>
      </c>
      <c r="O128" s="226" t="s">
        <v>40</v>
      </c>
      <c r="P128" s="227">
        <f>I128+J128</f>
        <v>0</v>
      </c>
      <c r="Q128" s="227">
        <f>ROUND(I128*H128,2)</f>
        <v>0</v>
      </c>
      <c r="R128" s="227">
        <f>ROUND(J128*H128,2)</f>
        <v>0</v>
      </c>
      <c r="S128" s="88"/>
      <c r="T128" s="228">
        <f>S128*H128</f>
        <v>0</v>
      </c>
      <c r="U128" s="228">
        <v>0</v>
      </c>
      <c r="V128" s="228">
        <f>U128*H128</f>
        <v>0</v>
      </c>
      <c r="W128" s="228">
        <v>0</v>
      </c>
      <c r="X128" s="229">
        <f>W128*H128</f>
        <v>0</v>
      </c>
      <c r="Y128" s="35"/>
      <c r="Z128" s="35"/>
      <c r="AA128" s="35"/>
      <c r="AB128" s="35"/>
      <c r="AC128" s="35"/>
      <c r="AD128" s="35"/>
      <c r="AE128" s="35"/>
      <c r="AR128" s="230" t="s">
        <v>441</v>
      </c>
      <c r="AT128" s="230" t="s">
        <v>139</v>
      </c>
      <c r="AU128" s="230" t="s">
        <v>87</v>
      </c>
      <c r="AY128" s="14" t="s">
        <v>137</v>
      </c>
      <c r="BE128" s="231">
        <f>IF(O128="základní",K128,0)</f>
        <v>0</v>
      </c>
      <c r="BF128" s="231">
        <f>IF(O128="snížená",K128,0)</f>
        <v>0</v>
      </c>
      <c r="BG128" s="231">
        <f>IF(O128="zákl. přenesená",K128,0)</f>
        <v>0</v>
      </c>
      <c r="BH128" s="231">
        <f>IF(O128="sníž. přenesená",K128,0)</f>
        <v>0</v>
      </c>
      <c r="BI128" s="231">
        <f>IF(O128="nulová",K128,0)</f>
        <v>0</v>
      </c>
      <c r="BJ128" s="14" t="s">
        <v>85</v>
      </c>
      <c r="BK128" s="231">
        <f>ROUND(P128*H128,2)</f>
        <v>0</v>
      </c>
      <c r="BL128" s="14" t="s">
        <v>441</v>
      </c>
      <c r="BM128" s="230" t="s">
        <v>462</v>
      </c>
    </row>
    <row r="129" spans="1:47" s="2" customFormat="1" ht="12">
      <c r="A129" s="35"/>
      <c r="B129" s="36"/>
      <c r="C129" s="37"/>
      <c r="D129" s="232" t="s">
        <v>145</v>
      </c>
      <c r="E129" s="37"/>
      <c r="F129" s="233" t="s">
        <v>461</v>
      </c>
      <c r="G129" s="37"/>
      <c r="H129" s="37"/>
      <c r="I129" s="234"/>
      <c r="J129" s="234"/>
      <c r="K129" s="37"/>
      <c r="L129" s="37"/>
      <c r="M129" s="41"/>
      <c r="N129" s="235"/>
      <c r="O129" s="236"/>
      <c r="P129" s="88"/>
      <c r="Q129" s="88"/>
      <c r="R129" s="88"/>
      <c r="S129" s="88"/>
      <c r="T129" s="88"/>
      <c r="U129" s="88"/>
      <c r="V129" s="88"/>
      <c r="W129" s="88"/>
      <c r="X129" s="89"/>
      <c r="Y129" s="35"/>
      <c r="Z129" s="35"/>
      <c r="AA129" s="35"/>
      <c r="AB129" s="35"/>
      <c r="AC129" s="35"/>
      <c r="AD129" s="35"/>
      <c r="AE129" s="35"/>
      <c r="AT129" s="14" t="s">
        <v>145</v>
      </c>
      <c r="AU129" s="14" t="s">
        <v>87</v>
      </c>
    </row>
    <row r="130" spans="1:65" s="2" customFormat="1" ht="24.15" customHeight="1">
      <c r="A130" s="35"/>
      <c r="B130" s="36"/>
      <c r="C130" s="218" t="s">
        <v>166</v>
      </c>
      <c r="D130" s="218" t="s">
        <v>139</v>
      </c>
      <c r="E130" s="219" t="s">
        <v>463</v>
      </c>
      <c r="F130" s="220" t="s">
        <v>464</v>
      </c>
      <c r="G130" s="221" t="s">
        <v>454</v>
      </c>
      <c r="H130" s="222">
        <v>1</v>
      </c>
      <c r="I130" s="223"/>
      <c r="J130" s="223"/>
      <c r="K130" s="224">
        <f>ROUND(P130*H130,2)</f>
        <v>0</v>
      </c>
      <c r="L130" s="220" t="s">
        <v>440</v>
      </c>
      <c r="M130" s="41"/>
      <c r="N130" s="225" t="s">
        <v>1</v>
      </c>
      <c r="O130" s="226" t="s">
        <v>40</v>
      </c>
      <c r="P130" s="227">
        <f>I130+J130</f>
        <v>0</v>
      </c>
      <c r="Q130" s="227">
        <f>ROUND(I130*H130,2)</f>
        <v>0</v>
      </c>
      <c r="R130" s="227">
        <f>ROUND(J130*H130,2)</f>
        <v>0</v>
      </c>
      <c r="S130" s="88"/>
      <c r="T130" s="228">
        <f>S130*H130</f>
        <v>0</v>
      </c>
      <c r="U130" s="228">
        <v>0</v>
      </c>
      <c r="V130" s="228">
        <f>U130*H130</f>
        <v>0</v>
      </c>
      <c r="W130" s="228">
        <v>0</v>
      </c>
      <c r="X130" s="229">
        <f>W130*H130</f>
        <v>0</v>
      </c>
      <c r="Y130" s="35"/>
      <c r="Z130" s="35"/>
      <c r="AA130" s="35"/>
      <c r="AB130" s="35"/>
      <c r="AC130" s="35"/>
      <c r="AD130" s="35"/>
      <c r="AE130" s="35"/>
      <c r="AR130" s="230" t="s">
        <v>441</v>
      </c>
      <c r="AT130" s="230" t="s">
        <v>139</v>
      </c>
      <c r="AU130" s="230" t="s">
        <v>87</v>
      </c>
      <c r="AY130" s="14" t="s">
        <v>137</v>
      </c>
      <c r="BE130" s="231">
        <f>IF(O130="základní",K130,0)</f>
        <v>0</v>
      </c>
      <c r="BF130" s="231">
        <f>IF(O130="snížená",K130,0)</f>
        <v>0</v>
      </c>
      <c r="BG130" s="231">
        <f>IF(O130="zákl. přenesená",K130,0)</f>
        <v>0</v>
      </c>
      <c r="BH130" s="231">
        <f>IF(O130="sníž. přenesená",K130,0)</f>
        <v>0</v>
      </c>
      <c r="BI130" s="231">
        <f>IF(O130="nulová",K130,0)</f>
        <v>0</v>
      </c>
      <c r="BJ130" s="14" t="s">
        <v>85</v>
      </c>
      <c r="BK130" s="231">
        <f>ROUND(P130*H130,2)</f>
        <v>0</v>
      </c>
      <c r="BL130" s="14" t="s">
        <v>441</v>
      </c>
      <c r="BM130" s="230" t="s">
        <v>465</v>
      </c>
    </row>
    <row r="131" spans="1:47" s="2" customFormat="1" ht="12">
      <c r="A131" s="35"/>
      <c r="B131" s="36"/>
      <c r="C131" s="37"/>
      <c r="D131" s="232" t="s">
        <v>145</v>
      </c>
      <c r="E131" s="37"/>
      <c r="F131" s="233" t="s">
        <v>464</v>
      </c>
      <c r="G131" s="37"/>
      <c r="H131" s="37"/>
      <c r="I131" s="234"/>
      <c r="J131" s="234"/>
      <c r="K131" s="37"/>
      <c r="L131" s="37"/>
      <c r="M131" s="41"/>
      <c r="N131" s="235"/>
      <c r="O131" s="236"/>
      <c r="P131" s="88"/>
      <c r="Q131" s="88"/>
      <c r="R131" s="88"/>
      <c r="S131" s="88"/>
      <c r="T131" s="88"/>
      <c r="U131" s="88"/>
      <c r="V131" s="88"/>
      <c r="W131" s="88"/>
      <c r="X131" s="89"/>
      <c r="Y131" s="35"/>
      <c r="Z131" s="35"/>
      <c r="AA131" s="35"/>
      <c r="AB131" s="35"/>
      <c r="AC131" s="35"/>
      <c r="AD131" s="35"/>
      <c r="AE131" s="35"/>
      <c r="AT131" s="14" t="s">
        <v>145</v>
      </c>
      <c r="AU131" s="14" t="s">
        <v>87</v>
      </c>
    </row>
    <row r="132" spans="1:65" s="2" customFormat="1" ht="24.15" customHeight="1">
      <c r="A132" s="35"/>
      <c r="B132" s="36"/>
      <c r="C132" s="218" t="s">
        <v>170</v>
      </c>
      <c r="D132" s="218" t="s">
        <v>139</v>
      </c>
      <c r="E132" s="219" t="s">
        <v>466</v>
      </c>
      <c r="F132" s="220" t="s">
        <v>467</v>
      </c>
      <c r="G132" s="221" t="s">
        <v>454</v>
      </c>
      <c r="H132" s="222">
        <v>1</v>
      </c>
      <c r="I132" s="223"/>
      <c r="J132" s="223"/>
      <c r="K132" s="224">
        <f>ROUND(P132*H132,2)</f>
        <v>0</v>
      </c>
      <c r="L132" s="220" t="s">
        <v>440</v>
      </c>
      <c r="M132" s="41"/>
      <c r="N132" s="225" t="s">
        <v>1</v>
      </c>
      <c r="O132" s="226" t="s">
        <v>40</v>
      </c>
      <c r="P132" s="227">
        <f>I132+J132</f>
        <v>0</v>
      </c>
      <c r="Q132" s="227">
        <f>ROUND(I132*H132,2)</f>
        <v>0</v>
      </c>
      <c r="R132" s="227">
        <f>ROUND(J132*H132,2)</f>
        <v>0</v>
      </c>
      <c r="S132" s="88"/>
      <c r="T132" s="228">
        <f>S132*H132</f>
        <v>0</v>
      </c>
      <c r="U132" s="228">
        <v>0</v>
      </c>
      <c r="V132" s="228">
        <f>U132*H132</f>
        <v>0</v>
      </c>
      <c r="W132" s="228">
        <v>0</v>
      </c>
      <c r="X132" s="229">
        <f>W132*H132</f>
        <v>0</v>
      </c>
      <c r="Y132" s="35"/>
      <c r="Z132" s="35"/>
      <c r="AA132" s="35"/>
      <c r="AB132" s="35"/>
      <c r="AC132" s="35"/>
      <c r="AD132" s="35"/>
      <c r="AE132" s="35"/>
      <c r="AR132" s="230" t="s">
        <v>441</v>
      </c>
      <c r="AT132" s="230" t="s">
        <v>139</v>
      </c>
      <c r="AU132" s="230" t="s">
        <v>87</v>
      </c>
      <c r="AY132" s="14" t="s">
        <v>137</v>
      </c>
      <c r="BE132" s="231">
        <f>IF(O132="základní",K132,0)</f>
        <v>0</v>
      </c>
      <c r="BF132" s="231">
        <f>IF(O132="snížená",K132,0)</f>
        <v>0</v>
      </c>
      <c r="BG132" s="231">
        <f>IF(O132="zákl. přenesená",K132,0)</f>
        <v>0</v>
      </c>
      <c r="BH132" s="231">
        <f>IF(O132="sníž. přenesená",K132,0)</f>
        <v>0</v>
      </c>
      <c r="BI132" s="231">
        <f>IF(O132="nulová",K132,0)</f>
        <v>0</v>
      </c>
      <c r="BJ132" s="14" t="s">
        <v>85</v>
      </c>
      <c r="BK132" s="231">
        <f>ROUND(P132*H132,2)</f>
        <v>0</v>
      </c>
      <c r="BL132" s="14" t="s">
        <v>441</v>
      </c>
      <c r="BM132" s="230" t="s">
        <v>468</v>
      </c>
    </row>
    <row r="133" spans="1:47" s="2" customFormat="1" ht="12">
      <c r="A133" s="35"/>
      <c r="B133" s="36"/>
      <c r="C133" s="37"/>
      <c r="D133" s="232" t="s">
        <v>145</v>
      </c>
      <c r="E133" s="37"/>
      <c r="F133" s="233" t="s">
        <v>467</v>
      </c>
      <c r="G133" s="37"/>
      <c r="H133" s="37"/>
      <c r="I133" s="234"/>
      <c r="J133" s="234"/>
      <c r="K133" s="37"/>
      <c r="L133" s="37"/>
      <c r="M133" s="41"/>
      <c r="N133" s="235"/>
      <c r="O133" s="236"/>
      <c r="P133" s="88"/>
      <c r="Q133" s="88"/>
      <c r="R133" s="88"/>
      <c r="S133" s="88"/>
      <c r="T133" s="88"/>
      <c r="U133" s="88"/>
      <c r="V133" s="88"/>
      <c r="W133" s="88"/>
      <c r="X133" s="89"/>
      <c r="Y133" s="35"/>
      <c r="Z133" s="35"/>
      <c r="AA133" s="35"/>
      <c r="AB133" s="35"/>
      <c r="AC133" s="35"/>
      <c r="AD133" s="35"/>
      <c r="AE133" s="35"/>
      <c r="AT133" s="14" t="s">
        <v>145</v>
      </c>
      <c r="AU133" s="14" t="s">
        <v>87</v>
      </c>
    </row>
    <row r="134" spans="1:65" s="2" customFormat="1" ht="24.15" customHeight="1">
      <c r="A134" s="35"/>
      <c r="B134" s="36"/>
      <c r="C134" s="218" t="s">
        <v>174</v>
      </c>
      <c r="D134" s="218" t="s">
        <v>139</v>
      </c>
      <c r="E134" s="219" t="s">
        <v>469</v>
      </c>
      <c r="F134" s="220" t="s">
        <v>470</v>
      </c>
      <c r="G134" s="221" t="s">
        <v>454</v>
      </c>
      <c r="H134" s="222">
        <v>1</v>
      </c>
      <c r="I134" s="223"/>
      <c r="J134" s="223"/>
      <c r="K134" s="224">
        <f>ROUND(P134*H134,2)</f>
        <v>0</v>
      </c>
      <c r="L134" s="220" t="s">
        <v>440</v>
      </c>
      <c r="M134" s="41"/>
      <c r="N134" s="225" t="s">
        <v>1</v>
      </c>
      <c r="O134" s="226" t="s">
        <v>40</v>
      </c>
      <c r="P134" s="227">
        <f>I134+J134</f>
        <v>0</v>
      </c>
      <c r="Q134" s="227">
        <f>ROUND(I134*H134,2)</f>
        <v>0</v>
      </c>
      <c r="R134" s="227">
        <f>ROUND(J134*H134,2)</f>
        <v>0</v>
      </c>
      <c r="S134" s="88"/>
      <c r="T134" s="228">
        <f>S134*H134</f>
        <v>0</v>
      </c>
      <c r="U134" s="228">
        <v>0</v>
      </c>
      <c r="V134" s="228">
        <f>U134*H134</f>
        <v>0</v>
      </c>
      <c r="W134" s="228">
        <v>0</v>
      </c>
      <c r="X134" s="229">
        <f>W134*H134</f>
        <v>0</v>
      </c>
      <c r="Y134" s="35"/>
      <c r="Z134" s="35"/>
      <c r="AA134" s="35"/>
      <c r="AB134" s="35"/>
      <c r="AC134" s="35"/>
      <c r="AD134" s="35"/>
      <c r="AE134" s="35"/>
      <c r="AR134" s="230" t="s">
        <v>441</v>
      </c>
      <c r="AT134" s="230" t="s">
        <v>139</v>
      </c>
      <c r="AU134" s="230" t="s">
        <v>87</v>
      </c>
      <c r="AY134" s="14" t="s">
        <v>137</v>
      </c>
      <c r="BE134" s="231">
        <f>IF(O134="základní",K134,0)</f>
        <v>0</v>
      </c>
      <c r="BF134" s="231">
        <f>IF(O134="snížená",K134,0)</f>
        <v>0</v>
      </c>
      <c r="BG134" s="231">
        <f>IF(O134="zákl. přenesená",K134,0)</f>
        <v>0</v>
      </c>
      <c r="BH134" s="231">
        <f>IF(O134="sníž. přenesená",K134,0)</f>
        <v>0</v>
      </c>
      <c r="BI134" s="231">
        <f>IF(O134="nulová",K134,0)</f>
        <v>0</v>
      </c>
      <c r="BJ134" s="14" t="s">
        <v>85</v>
      </c>
      <c r="BK134" s="231">
        <f>ROUND(P134*H134,2)</f>
        <v>0</v>
      </c>
      <c r="BL134" s="14" t="s">
        <v>441</v>
      </c>
      <c r="BM134" s="230" t="s">
        <v>471</v>
      </c>
    </row>
    <row r="135" spans="1:47" s="2" customFormat="1" ht="12">
      <c r="A135" s="35"/>
      <c r="B135" s="36"/>
      <c r="C135" s="37"/>
      <c r="D135" s="232" t="s">
        <v>145</v>
      </c>
      <c r="E135" s="37"/>
      <c r="F135" s="233" t="s">
        <v>470</v>
      </c>
      <c r="G135" s="37"/>
      <c r="H135" s="37"/>
      <c r="I135" s="234"/>
      <c r="J135" s="234"/>
      <c r="K135" s="37"/>
      <c r="L135" s="37"/>
      <c r="M135" s="41"/>
      <c r="N135" s="235"/>
      <c r="O135" s="236"/>
      <c r="P135" s="88"/>
      <c r="Q135" s="88"/>
      <c r="R135" s="88"/>
      <c r="S135" s="88"/>
      <c r="T135" s="88"/>
      <c r="U135" s="88"/>
      <c r="V135" s="88"/>
      <c r="W135" s="88"/>
      <c r="X135" s="89"/>
      <c r="Y135" s="35"/>
      <c r="Z135" s="35"/>
      <c r="AA135" s="35"/>
      <c r="AB135" s="35"/>
      <c r="AC135" s="35"/>
      <c r="AD135" s="35"/>
      <c r="AE135" s="35"/>
      <c r="AT135" s="14" t="s">
        <v>145</v>
      </c>
      <c r="AU135" s="14" t="s">
        <v>87</v>
      </c>
    </row>
    <row r="136" spans="1:65" s="2" customFormat="1" ht="24.15" customHeight="1">
      <c r="A136" s="35"/>
      <c r="B136" s="36"/>
      <c r="C136" s="218" t="s">
        <v>178</v>
      </c>
      <c r="D136" s="218" t="s">
        <v>139</v>
      </c>
      <c r="E136" s="219" t="s">
        <v>472</v>
      </c>
      <c r="F136" s="220" t="s">
        <v>473</v>
      </c>
      <c r="G136" s="221" t="s">
        <v>454</v>
      </c>
      <c r="H136" s="222">
        <v>1</v>
      </c>
      <c r="I136" s="223"/>
      <c r="J136" s="223"/>
      <c r="K136" s="224">
        <f>ROUND(P136*H136,2)</f>
        <v>0</v>
      </c>
      <c r="L136" s="220" t="s">
        <v>440</v>
      </c>
      <c r="M136" s="41"/>
      <c r="N136" s="225" t="s">
        <v>1</v>
      </c>
      <c r="O136" s="226" t="s">
        <v>40</v>
      </c>
      <c r="P136" s="227">
        <f>I136+J136</f>
        <v>0</v>
      </c>
      <c r="Q136" s="227">
        <f>ROUND(I136*H136,2)</f>
        <v>0</v>
      </c>
      <c r="R136" s="227">
        <f>ROUND(J136*H136,2)</f>
        <v>0</v>
      </c>
      <c r="S136" s="88"/>
      <c r="T136" s="228">
        <f>S136*H136</f>
        <v>0</v>
      </c>
      <c r="U136" s="228">
        <v>0</v>
      </c>
      <c r="V136" s="228">
        <f>U136*H136</f>
        <v>0</v>
      </c>
      <c r="W136" s="228">
        <v>0</v>
      </c>
      <c r="X136" s="229">
        <f>W136*H136</f>
        <v>0</v>
      </c>
      <c r="Y136" s="35"/>
      <c r="Z136" s="35"/>
      <c r="AA136" s="35"/>
      <c r="AB136" s="35"/>
      <c r="AC136" s="35"/>
      <c r="AD136" s="35"/>
      <c r="AE136" s="35"/>
      <c r="AR136" s="230" t="s">
        <v>441</v>
      </c>
      <c r="AT136" s="230" t="s">
        <v>139</v>
      </c>
      <c r="AU136" s="230" t="s">
        <v>87</v>
      </c>
      <c r="AY136" s="14" t="s">
        <v>137</v>
      </c>
      <c r="BE136" s="231">
        <f>IF(O136="základní",K136,0)</f>
        <v>0</v>
      </c>
      <c r="BF136" s="231">
        <f>IF(O136="snížená",K136,0)</f>
        <v>0</v>
      </c>
      <c r="BG136" s="231">
        <f>IF(O136="zákl. přenesená",K136,0)</f>
        <v>0</v>
      </c>
      <c r="BH136" s="231">
        <f>IF(O136="sníž. přenesená",K136,0)</f>
        <v>0</v>
      </c>
      <c r="BI136" s="231">
        <f>IF(O136="nulová",K136,0)</f>
        <v>0</v>
      </c>
      <c r="BJ136" s="14" t="s">
        <v>85</v>
      </c>
      <c r="BK136" s="231">
        <f>ROUND(P136*H136,2)</f>
        <v>0</v>
      </c>
      <c r="BL136" s="14" t="s">
        <v>441</v>
      </c>
      <c r="BM136" s="230" t="s">
        <v>474</v>
      </c>
    </row>
    <row r="137" spans="1:47" s="2" customFormat="1" ht="12">
      <c r="A137" s="35"/>
      <c r="B137" s="36"/>
      <c r="C137" s="37"/>
      <c r="D137" s="232" t="s">
        <v>145</v>
      </c>
      <c r="E137" s="37"/>
      <c r="F137" s="233" t="s">
        <v>473</v>
      </c>
      <c r="G137" s="37"/>
      <c r="H137" s="37"/>
      <c r="I137" s="234"/>
      <c r="J137" s="234"/>
      <c r="K137" s="37"/>
      <c r="L137" s="37"/>
      <c r="M137" s="41"/>
      <c r="N137" s="235"/>
      <c r="O137" s="236"/>
      <c r="P137" s="88"/>
      <c r="Q137" s="88"/>
      <c r="R137" s="88"/>
      <c r="S137" s="88"/>
      <c r="T137" s="88"/>
      <c r="U137" s="88"/>
      <c r="V137" s="88"/>
      <c r="W137" s="88"/>
      <c r="X137" s="89"/>
      <c r="Y137" s="35"/>
      <c r="Z137" s="35"/>
      <c r="AA137" s="35"/>
      <c r="AB137" s="35"/>
      <c r="AC137" s="35"/>
      <c r="AD137" s="35"/>
      <c r="AE137" s="35"/>
      <c r="AT137" s="14" t="s">
        <v>145</v>
      </c>
      <c r="AU137" s="14" t="s">
        <v>87</v>
      </c>
    </row>
    <row r="138" spans="1:63" s="12" customFormat="1" ht="22.8" customHeight="1">
      <c r="A138" s="12"/>
      <c r="B138" s="201"/>
      <c r="C138" s="202"/>
      <c r="D138" s="203" t="s">
        <v>76</v>
      </c>
      <c r="E138" s="216" t="s">
        <v>475</v>
      </c>
      <c r="F138" s="216" t="s">
        <v>476</v>
      </c>
      <c r="G138" s="202"/>
      <c r="H138" s="202"/>
      <c r="I138" s="205"/>
      <c r="J138" s="205"/>
      <c r="K138" s="217">
        <f>BK138</f>
        <v>0</v>
      </c>
      <c r="L138" s="202"/>
      <c r="M138" s="207"/>
      <c r="N138" s="208"/>
      <c r="O138" s="209"/>
      <c r="P138" s="209"/>
      <c r="Q138" s="210">
        <f>SUM(Q139:Q142)</f>
        <v>0</v>
      </c>
      <c r="R138" s="210">
        <f>SUM(R139:R142)</f>
        <v>0</v>
      </c>
      <c r="S138" s="209"/>
      <c r="T138" s="211">
        <f>SUM(T139:T142)</f>
        <v>0</v>
      </c>
      <c r="U138" s="209"/>
      <c r="V138" s="211">
        <f>SUM(V139:V142)</f>
        <v>0</v>
      </c>
      <c r="W138" s="209"/>
      <c r="X138" s="212">
        <f>SUM(X139:X142)</f>
        <v>0</v>
      </c>
      <c r="Y138" s="12"/>
      <c r="Z138" s="12"/>
      <c r="AA138" s="12"/>
      <c r="AB138" s="12"/>
      <c r="AC138" s="12"/>
      <c r="AD138" s="12"/>
      <c r="AE138" s="12"/>
      <c r="AR138" s="213" t="s">
        <v>157</v>
      </c>
      <c r="AT138" s="214" t="s">
        <v>76</v>
      </c>
      <c r="AU138" s="214" t="s">
        <v>85</v>
      </c>
      <c r="AY138" s="213" t="s">
        <v>137</v>
      </c>
      <c r="BK138" s="215">
        <f>SUM(BK139:BK142)</f>
        <v>0</v>
      </c>
    </row>
    <row r="139" spans="1:65" s="2" customFormat="1" ht="16.5" customHeight="1">
      <c r="A139" s="35"/>
      <c r="B139" s="36"/>
      <c r="C139" s="218" t="s">
        <v>143</v>
      </c>
      <c r="D139" s="218" t="s">
        <v>139</v>
      </c>
      <c r="E139" s="219" t="s">
        <v>477</v>
      </c>
      <c r="F139" s="220" t="s">
        <v>478</v>
      </c>
      <c r="G139" s="221" t="s">
        <v>454</v>
      </c>
      <c r="H139" s="222">
        <v>1</v>
      </c>
      <c r="I139" s="223"/>
      <c r="J139" s="223"/>
      <c r="K139" s="224">
        <f>ROUND(P139*H139,2)</f>
        <v>0</v>
      </c>
      <c r="L139" s="220" t="s">
        <v>1</v>
      </c>
      <c r="M139" s="41"/>
      <c r="N139" s="225" t="s">
        <v>1</v>
      </c>
      <c r="O139" s="226" t="s">
        <v>40</v>
      </c>
      <c r="P139" s="227">
        <f>I139+J139</f>
        <v>0</v>
      </c>
      <c r="Q139" s="227">
        <f>ROUND(I139*H139,2)</f>
        <v>0</v>
      </c>
      <c r="R139" s="227">
        <f>ROUND(J139*H139,2)</f>
        <v>0</v>
      </c>
      <c r="S139" s="88"/>
      <c r="T139" s="228">
        <f>S139*H139</f>
        <v>0</v>
      </c>
      <c r="U139" s="228">
        <v>0</v>
      </c>
      <c r="V139" s="228">
        <f>U139*H139</f>
        <v>0</v>
      </c>
      <c r="W139" s="228">
        <v>0</v>
      </c>
      <c r="X139" s="229">
        <f>W139*H139</f>
        <v>0</v>
      </c>
      <c r="Y139" s="35"/>
      <c r="Z139" s="35"/>
      <c r="AA139" s="35"/>
      <c r="AB139" s="35"/>
      <c r="AC139" s="35"/>
      <c r="AD139" s="35"/>
      <c r="AE139" s="35"/>
      <c r="AR139" s="230" t="s">
        <v>143</v>
      </c>
      <c r="AT139" s="230" t="s">
        <v>139</v>
      </c>
      <c r="AU139" s="230" t="s">
        <v>87</v>
      </c>
      <c r="AY139" s="14" t="s">
        <v>137</v>
      </c>
      <c r="BE139" s="231">
        <f>IF(O139="základní",K139,0)</f>
        <v>0</v>
      </c>
      <c r="BF139" s="231">
        <f>IF(O139="snížená",K139,0)</f>
        <v>0</v>
      </c>
      <c r="BG139" s="231">
        <f>IF(O139="zákl. přenesená",K139,0)</f>
        <v>0</v>
      </c>
      <c r="BH139" s="231">
        <f>IF(O139="sníž. přenesená",K139,0)</f>
        <v>0</v>
      </c>
      <c r="BI139" s="231">
        <f>IF(O139="nulová",K139,0)</f>
        <v>0</v>
      </c>
      <c r="BJ139" s="14" t="s">
        <v>85</v>
      </c>
      <c r="BK139" s="231">
        <f>ROUND(P139*H139,2)</f>
        <v>0</v>
      </c>
      <c r="BL139" s="14" t="s">
        <v>143</v>
      </c>
      <c r="BM139" s="230" t="s">
        <v>479</v>
      </c>
    </row>
    <row r="140" spans="1:47" s="2" customFormat="1" ht="12">
      <c r="A140" s="35"/>
      <c r="B140" s="36"/>
      <c r="C140" s="37"/>
      <c r="D140" s="232" t="s">
        <v>145</v>
      </c>
      <c r="E140" s="37"/>
      <c r="F140" s="233" t="s">
        <v>478</v>
      </c>
      <c r="G140" s="37"/>
      <c r="H140" s="37"/>
      <c r="I140" s="234"/>
      <c r="J140" s="234"/>
      <c r="K140" s="37"/>
      <c r="L140" s="37"/>
      <c r="M140" s="41"/>
      <c r="N140" s="235"/>
      <c r="O140" s="236"/>
      <c r="P140" s="88"/>
      <c r="Q140" s="88"/>
      <c r="R140" s="88"/>
      <c r="S140" s="88"/>
      <c r="T140" s="88"/>
      <c r="U140" s="88"/>
      <c r="V140" s="88"/>
      <c r="W140" s="88"/>
      <c r="X140" s="89"/>
      <c r="Y140" s="35"/>
      <c r="Z140" s="35"/>
      <c r="AA140" s="35"/>
      <c r="AB140" s="35"/>
      <c r="AC140" s="35"/>
      <c r="AD140" s="35"/>
      <c r="AE140" s="35"/>
      <c r="AT140" s="14" t="s">
        <v>145</v>
      </c>
      <c r="AU140" s="14" t="s">
        <v>87</v>
      </c>
    </row>
    <row r="141" spans="1:65" s="2" customFormat="1" ht="24.15" customHeight="1">
      <c r="A141" s="35"/>
      <c r="B141" s="36"/>
      <c r="C141" s="218" t="s">
        <v>157</v>
      </c>
      <c r="D141" s="218" t="s">
        <v>139</v>
      </c>
      <c r="E141" s="219" t="s">
        <v>480</v>
      </c>
      <c r="F141" s="220" t="s">
        <v>481</v>
      </c>
      <c r="G141" s="221" t="s">
        <v>454</v>
      </c>
      <c r="H141" s="222">
        <v>1</v>
      </c>
      <c r="I141" s="223"/>
      <c r="J141" s="223"/>
      <c r="K141" s="224">
        <f>ROUND(P141*H141,2)</f>
        <v>0</v>
      </c>
      <c r="L141" s="220" t="s">
        <v>440</v>
      </c>
      <c r="M141" s="41"/>
      <c r="N141" s="225" t="s">
        <v>1</v>
      </c>
      <c r="O141" s="226" t="s">
        <v>40</v>
      </c>
      <c r="P141" s="227">
        <f>I141+J141</f>
        <v>0</v>
      </c>
      <c r="Q141" s="227">
        <f>ROUND(I141*H141,2)</f>
        <v>0</v>
      </c>
      <c r="R141" s="227">
        <f>ROUND(J141*H141,2)</f>
        <v>0</v>
      </c>
      <c r="S141" s="88"/>
      <c r="T141" s="228">
        <f>S141*H141</f>
        <v>0</v>
      </c>
      <c r="U141" s="228">
        <v>0</v>
      </c>
      <c r="V141" s="228">
        <f>U141*H141</f>
        <v>0</v>
      </c>
      <c r="W141" s="228">
        <v>0</v>
      </c>
      <c r="X141" s="229">
        <f>W141*H141</f>
        <v>0</v>
      </c>
      <c r="Y141" s="35"/>
      <c r="Z141" s="35"/>
      <c r="AA141" s="35"/>
      <c r="AB141" s="35"/>
      <c r="AC141" s="35"/>
      <c r="AD141" s="35"/>
      <c r="AE141" s="35"/>
      <c r="AR141" s="230" t="s">
        <v>441</v>
      </c>
      <c r="AT141" s="230" t="s">
        <v>139</v>
      </c>
      <c r="AU141" s="230" t="s">
        <v>87</v>
      </c>
      <c r="AY141" s="14" t="s">
        <v>137</v>
      </c>
      <c r="BE141" s="231">
        <f>IF(O141="základní",K141,0)</f>
        <v>0</v>
      </c>
      <c r="BF141" s="231">
        <f>IF(O141="snížená",K141,0)</f>
        <v>0</v>
      </c>
      <c r="BG141" s="231">
        <f>IF(O141="zákl. přenesená",K141,0)</f>
        <v>0</v>
      </c>
      <c r="BH141" s="231">
        <f>IF(O141="sníž. přenesená",K141,0)</f>
        <v>0</v>
      </c>
      <c r="BI141" s="231">
        <f>IF(O141="nulová",K141,0)</f>
        <v>0</v>
      </c>
      <c r="BJ141" s="14" t="s">
        <v>85</v>
      </c>
      <c r="BK141" s="231">
        <f>ROUND(P141*H141,2)</f>
        <v>0</v>
      </c>
      <c r="BL141" s="14" t="s">
        <v>441</v>
      </c>
      <c r="BM141" s="230" t="s">
        <v>482</v>
      </c>
    </row>
    <row r="142" spans="1:47" s="2" customFormat="1" ht="12">
      <c r="A142" s="35"/>
      <c r="B142" s="36"/>
      <c r="C142" s="37"/>
      <c r="D142" s="232" t="s">
        <v>145</v>
      </c>
      <c r="E142" s="37"/>
      <c r="F142" s="233" t="s">
        <v>481</v>
      </c>
      <c r="G142" s="37"/>
      <c r="H142" s="37"/>
      <c r="I142" s="234"/>
      <c r="J142" s="234"/>
      <c r="K142" s="37"/>
      <c r="L142" s="37"/>
      <c r="M142" s="41"/>
      <c r="N142" s="248"/>
      <c r="O142" s="249"/>
      <c r="P142" s="250"/>
      <c r="Q142" s="250"/>
      <c r="R142" s="250"/>
      <c r="S142" s="250"/>
      <c r="T142" s="250"/>
      <c r="U142" s="250"/>
      <c r="V142" s="250"/>
      <c r="W142" s="250"/>
      <c r="X142" s="251"/>
      <c r="Y142" s="35"/>
      <c r="Z142" s="35"/>
      <c r="AA142" s="35"/>
      <c r="AB142" s="35"/>
      <c r="AC142" s="35"/>
      <c r="AD142" s="35"/>
      <c r="AE142" s="35"/>
      <c r="AT142" s="14" t="s">
        <v>145</v>
      </c>
      <c r="AU142" s="14" t="s">
        <v>87</v>
      </c>
    </row>
    <row r="143" spans="1:31" s="2" customFormat="1" ht="6.95" customHeight="1">
      <c r="A143" s="35"/>
      <c r="B143" s="63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41"/>
      <c r="N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sheetProtection password="CC35" sheet="1" objects="1" scenarios="1" formatColumns="0" formatRows="0" autoFilter="0"/>
  <autoFilter ref="C119:L14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Machatý Petr</dc:creator>
  <cp:keywords/>
  <dc:description/>
  <cp:lastModifiedBy>Machatý Petr</cp:lastModifiedBy>
  <dcterms:created xsi:type="dcterms:W3CDTF">2021-08-23T13:10:32Z</dcterms:created>
  <dcterms:modified xsi:type="dcterms:W3CDTF">2021-08-23T13:10:36Z</dcterms:modified>
  <cp:category/>
  <cp:version/>
  <cp:contentType/>
  <cp:contentStatus/>
</cp:coreProperties>
</file>